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taakita\Desktop\経営分析表（上水道）の差替えについて（送付）\市→県\【北秋田市】経営比較分析表0206差替え\"/>
    </mc:Choice>
  </mc:AlternateContent>
  <workbookProtection workbookPassword="8649" lockStructure="1"/>
  <bookViews>
    <workbookView xWindow="240" yWindow="60" windowWidth="14940" windowHeight="7875"/>
  </bookViews>
  <sheets>
    <sheet name="法適用_水道事業" sheetId="4" r:id="rId1"/>
    <sheet name="データ" sheetId="5" state="hidden" r:id="rId2"/>
  </sheets>
  <calcPr calcId="152511"/>
</workbook>
</file>

<file path=xl/calcChain.xml><?xml version="1.0" encoding="utf-8"?>
<calcChain xmlns="http://schemas.openxmlformats.org/spreadsheetml/2006/main">
  <c r="EM6" i="5" l="1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0" i="5" s="1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AY10" i="4"/>
  <c r="AQ10" i="4"/>
  <c r="AI10" i="4"/>
  <c r="Z10" i="4"/>
  <c r="R10" i="4"/>
  <c r="J10" i="4"/>
  <c r="B10" i="4"/>
  <c r="AY8" i="4"/>
  <c r="AQ8" i="4"/>
  <c r="AI8" i="4"/>
  <c r="Z8" i="4"/>
  <c r="R8" i="4"/>
  <c r="J8" i="4"/>
  <c r="B8" i="4"/>
  <c r="B6" i="4"/>
  <c r="C10" i="5" l="1"/>
  <c r="D10" i="5"/>
  <c r="E10" i="5"/>
  <c r="B10" i="5"/>
</calcChain>
</file>

<file path=xl/sharedStrings.xml><?xml version="1.0" encoding="utf-8"?>
<sst xmlns="http://schemas.openxmlformats.org/spreadsheetml/2006/main" count="217" uniqueCount="107">
  <si>
    <t>経営比較分析表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</si>
  <si>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</si>
  <si>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</si>
  <si>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</si>
  <si>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</si>
  <si>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</si>
  <si>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</si>
  <si>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</si>
  <si>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</si>
  <si>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</si>
  <si>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</si>
  <si>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</si>
  <si>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</si>
  <si>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</si>
  <si>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</si>
  <si>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現在給水人口(人)</t>
    <phoneticPr fontId="4"/>
  </si>
  <si>
    <r>
      <t>給水区域面積(km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rPh sb="2" eb="4">
      <t>クイキ</t>
    </rPh>
    <phoneticPr fontId="4"/>
  </si>
  <si>
    <r>
      <t>給水人口密度(人/km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</si>
  <si>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</si>
  <si>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</si>
  <si>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</si>
  <si>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平成27年度全国平均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</si>
  <si>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</si>
  <si>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</si>
  <si>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</si>
  <si>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「経常損益」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</si>
  <si>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</si>
  <si>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</si>
  <si>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</si>
  <si>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</si>
  <si>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</si>
  <si>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</si>
  <si>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</si>
  <si>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「供給した配水量の効率性」</t>
    <rPh sb="1" eb="3">
      <t>キョウキュウ</t>
    </rPh>
    <rPh sb="5" eb="7">
      <t>ハイスイ</t>
    </rPh>
    <rPh sb="7" eb="8">
      <t>リョウ</t>
    </rPh>
    <rPh sb="9" eb="11">
      <t>コウリツ</t>
    </rPh>
    <rPh sb="11" eb="12">
      <t>セイ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</si>
  <si>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</si>
  <si>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</si>
  <si>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</si>
  <si>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「管路の経年化の状況」</t>
    <rPh sb="1" eb="3">
      <t>カンロ</t>
    </rPh>
    <rPh sb="4" eb="7">
      <t>ケイネンカ</t>
    </rPh>
    <rPh sb="8" eb="10">
      <t>ジョウキョウ</t>
    </rPh>
    <phoneticPr fontId="4"/>
  </si>
  <si>
    <t>「管路の更新投資の実施状況」</t>
    <rPh sb="1" eb="3">
      <t>カンロ</t>
    </rPh>
    <rPh sb="4" eb="6">
      <t>コウシン</t>
    </rPh>
    <rPh sb="6" eb="8">
      <t>トウシ</t>
    </rPh>
    <rPh sb="9" eb="11">
      <t>ジッシ</t>
    </rPh>
    <rPh sb="11" eb="13">
      <t>ジョウキョウ</t>
    </rPh>
    <phoneticPr fontId="4"/>
  </si>
  <si>
    <t>※　平成23年度から平成25年度における各指標の類似団体平均値は、当時の事業数を基に算出していますが、管路経年化率及び管路更新率については、平成26年度の事業数を基に類似団体平均値を算出しています。</t>
    <phoneticPr fontId="4"/>
  </si>
  <si>
    <t>水道事業(法適用)</t>
    <rPh sb="0" eb="2">
      <t>スイドウ</t>
    </rPh>
    <rPh sb="2" eb="4">
      <t>ジギョウ</t>
    </rPh>
    <rPh sb="5" eb="6">
      <t>ホウ</t>
    </rPh>
    <rPh sb="6" eb="8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</si>
  <si>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</si>
  <si>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</si>
  <si>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</si>
  <si>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</si>
  <si>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</si>
  <si>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</si>
  <si>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</si>
  <si>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</si>
  <si>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</si>
  <si>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</si>
  <si>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</si>
  <si>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</si>
  <si>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</si>
  <si>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</si>
  <si>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</si>
  <si>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④企業債残高対給水収益比率(％)</t>
    <rPh sb="1" eb="4">
      <t>キギョウサイ</t>
    </rPh>
    <rPh sb="4" eb="6">
      <t>ザンダカ</t>
    </rPh>
    <rPh sb="6" eb="7">
      <t>タイ</t>
    </rPh>
    <rPh sb="7" eb="9">
      <t>キュウスイ</t>
    </rPh>
    <rPh sb="9" eb="11">
      <t>シュウエキ</t>
    </rPh>
    <rPh sb="11" eb="13">
      <t>ヒリツ</t>
    </rPh>
    <phoneticPr fontId="4"/>
  </si>
  <si>
    <t>⑤料金回収率(％)</t>
    <rPh sb="1" eb="3">
      <t>リョウキン</t>
    </rPh>
    <rPh sb="3" eb="5">
      <t>カイシュウ</t>
    </rPh>
    <rPh sb="5" eb="6">
      <t>リツ</t>
    </rPh>
    <phoneticPr fontId="4"/>
  </si>
  <si>
    <t>⑥給水原価(円)</t>
    <rPh sb="1" eb="3">
      <t>キュウスイ</t>
    </rPh>
    <rPh sb="3" eb="5">
      <t>ゲンカ</t>
    </rPh>
    <rPh sb="6" eb="7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</si>
  <si>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</si>
  <si>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⑧有収率(％)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</si>
  <si>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</si>
  <si>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②管路経年化率(％)</t>
    <rPh sb="1" eb="3">
      <t>カンロ</t>
    </rPh>
    <rPh sb="3" eb="6">
      <t>ケイネンカ</t>
    </rPh>
    <rPh sb="6" eb="7">
      <t>リツ</t>
    </rPh>
    <phoneticPr fontId="4"/>
  </si>
  <si>
    <t>③管路更新率(％)</t>
    <rPh sb="1" eb="3">
      <t>カンロ</t>
    </rPh>
    <rPh sb="3" eb="5">
      <t>コウシン</t>
    </rPh>
    <rPh sb="5" eb="6">
      <t>リツ</t>
    </rPh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</si>
  <si>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</si>
  <si>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</si>
  <si>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</si>
  <si>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</si>
  <si>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</si>
  <si>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</si>
  <si>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</si>
  <si>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</si>
  <si>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</si>
  <si>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</si>
  <si>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</si>
  <si>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</si>
  <si>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</si>
  <si>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給水人口</t>
    <rPh sb="0" eb="2">
      <t>キュウスイ</t>
    </rPh>
    <rPh sb="2" eb="4">
      <t>ジンコウ</t>
    </rPh>
    <phoneticPr fontId="4"/>
  </si>
  <si>
    <t>給水区域面積</t>
  </si>
  <si>
    <t>給水人口密度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</si>
  <si>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</si>
  <si>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</si>
  <si>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</si>
  <si>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</si>
  <si>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</si>
  <si>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</si>
  <si>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</si>
  <si>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</si>
  <si>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</si>
  <si>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</si>
  <si>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  <rPh sb="0" eb="2">
      <t>ゼンコク</t>
    </rPh>
    <rPh sb="2" eb="4">
      <t>ヘイキン</t>
    </rPh>
    <phoneticPr fontId="4"/>
  </si>
  <si>
    <t>全国平均</t>
  </si>
  <si>
    <t>参照用</t>
    <rPh sb="0" eb="3">
      <t>サンショウヨウ</t>
    </rPh>
    <phoneticPr fontId="4"/>
  </si>
  <si>
    <t>秋田県　北秋田市</t>
  </si>
  <si>
    <t>法適用</t>
  </si>
  <si>
    <t>水道事業</t>
  </si>
  <si>
    <t>末端給水事業</t>
  </si>
  <si>
    <t>A8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</si>
  <si>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</si>
  <si>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</si>
  <si>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</si>
  <si>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</si>
  <si>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</si>
  <si>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</si>
  <si>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　開設から40年以上が経過し、施設の老朽化が進んできている。
　平成10年度までに、石綿セメント管の全量更新を実施し、浄水場本館についても平成32年度の稼動開始に向けて新築移転の予定である。
　管路の更新については、早急にアセットマネジメントを策定し、漏水の確率が高いと思われる管種及び管路から、順に更新していく予定である。</t>
    <phoneticPr fontId="4"/>
  </si>
  <si>
    <t>①経常収支比率
　昨年同様に100％以上となっており、類似団体、全国平均と比較しても高く、また経常収益では給水収益が大部分を占めており、他会計繰入金等に依存しておらず、健全性を示すものとなっている。
②累積欠損金比率
　欠損金が発生しておらず健全であるといえる。
③流動比率
　高い水準で推移しており、短期債務に対する現金支払能力は高い状況である。
④企業債残高対給水収益比率
　新規の借入をしておらず企業債にたよらない経営ができている。
⑤料金回収率
　100％を超えており、類似団体、全国平均と比較しても高く、給水収益により給水費用を賄えており、適切な料金収入を得られている。
⑥給水原価
　低い数値となっており、低コストにより供給できている状況を示すものとなっている。
⑦施設利用率
　類似団体、全国平均より高く、人口減少が進んでいる中においても適度な稼働が出来ている。
⑧有収率
　昨年度より微増はしているものの、今後の老朽化対策や維持管理により一層の向上を図る必要がある。</t>
    <rPh sb="1" eb="3">
      <t>ケイジョウ</t>
    </rPh>
    <rPh sb="3" eb="5">
      <t>シュウシ</t>
    </rPh>
    <rPh sb="5" eb="7">
      <t>ヒリツ</t>
    </rPh>
    <rPh sb="9" eb="11">
      <t>サクネン</t>
    </rPh>
    <rPh sb="11" eb="13">
      <t>ドウヨウ</t>
    </rPh>
    <rPh sb="18" eb="20">
      <t>イジョウ</t>
    </rPh>
    <rPh sb="27" eb="29">
      <t>ルイジ</t>
    </rPh>
    <rPh sb="29" eb="31">
      <t>ダンタイ</t>
    </rPh>
    <rPh sb="32" eb="34">
      <t>ゼンコク</t>
    </rPh>
    <rPh sb="34" eb="36">
      <t>ヘイキン</t>
    </rPh>
    <rPh sb="37" eb="39">
      <t>ヒカク</t>
    </rPh>
    <rPh sb="42" eb="43">
      <t>タカ</t>
    </rPh>
    <rPh sb="47" eb="49">
      <t>ケイジョウ</t>
    </rPh>
    <rPh sb="49" eb="51">
      <t>シュウエキ</t>
    </rPh>
    <rPh sb="53" eb="55">
      <t>キュウスイ</t>
    </rPh>
    <rPh sb="55" eb="57">
      <t>シュウエキ</t>
    </rPh>
    <rPh sb="58" eb="61">
      <t>ダイブブン</t>
    </rPh>
    <rPh sb="62" eb="63">
      <t>シ</t>
    </rPh>
    <rPh sb="68" eb="69">
      <t>タ</t>
    </rPh>
    <rPh sb="69" eb="71">
      <t>カイケイ</t>
    </rPh>
    <rPh sb="71" eb="73">
      <t>クリイレ</t>
    </rPh>
    <rPh sb="73" eb="74">
      <t>キン</t>
    </rPh>
    <rPh sb="74" eb="75">
      <t>トウ</t>
    </rPh>
    <rPh sb="76" eb="78">
      <t>イゾン</t>
    </rPh>
    <rPh sb="84" eb="87">
      <t>ケンゼンセイ</t>
    </rPh>
    <rPh sb="88" eb="89">
      <t>シメ</t>
    </rPh>
    <rPh sb="101" eb="103">
      <t>ルイセキ</t>
    </rPh>
    <rPh sb="103" eb="106">
      <t>ケッソンキン</t>
    </rPh>
    <rPh sb="106" eb="108">
      <t>ヒリツ</t>
    </rPh>
    <rPh sb="110" eb="113">
      <t>ケッソンキン</t>
    </rPh>
    <rPh sb="114" eb="116">
      <t>ハッセイ</t>
    </rPh>
    <rPh sb="121" eb="123">
      <t>ケンゼン</t>
    </rPh>
    <rPh sb="133" eb="135">
      <t>リュウドウ</t>
    </rPh>
    <rPh sb="135" eb="137">
      <t>ヒリツ</t>
    </rPh>
    <rPh sb="139" eb="140">
      <t>タカ</t>
    </rPh>
    <rPh sb="141" eb="143">
      <t>スイジュン</t>
    </rPh>
    <rPh sb="144" eb="146">
      <t>スイイ</t>
    </rPh>
    <rPh sb="151" eb="153">
      <t>タンキ</t>
    </rPh>
    <rPh sb="153" eb="155">
      <t>サイム</t>
    </rPh>
    <rPh sb="156" eb="157">
      <t>タイ</t>
    </rPh>
    <rPh sb="159" eb="161">
      <t>ゲンキン</t>
    </rPh>
    <rPh sb="161" eb="163">
      <t>シハラ</t>
    </rPh>
    <rPh sb="163" eb="165">
      <t>ノウリョク</t>
    </rPh>
    <rPh sb="166" eb="167">
      <t>タカ</t>
    </rPh>
    <rPh sb="168" eb="170">
      <t>ジョウキョウ</t>
    </rPh>
    <rPh sb="176" eb="179">
      <t>キギョウサイ</t>
    </rPh>
    <rPh sb="179" eb="181">
      <t>ザンダカ</t>
    </rPh>
    <rPh sb="181" eb="182">
      <t>タイ</t>
    </rPh>
    <rPh sb="182" eb="184">
      <t>キュウスイ</t>
    </rPh>
    <rPh sb="184" eb="186">
      <t>シュウエキ</t>
    </rPh>
    <rPh sb="186" eb="188">
      <t>ヒリツ</t>
    </rPh>
    <rPh sb="190" eb="192">
      <t>シンキ</t>
    </rPh>
    <rPh sb="193" eb="195">
      <t>カリイレ</t>
    </rPh>
    <rPh sb="201" eb="204">
      <t>キギョウサイ</t>
    </rPh>
    <rPh sb="210" eb="212">
      <t>ケイエイ</t>
    </rPh>
    <rPh sb="221" eb="223">
      <t>リョウキン</t>
    </rPh>
    <rPh sb="223" eb="226">
      <t>カイシュウリツ</t>
    </rPh>
    <rPh sb="233" eb="234">
      <t>コ</t>
    </rPh>
    <rPh sb="239" eb="241">
      <t>ルイジ</t>
    </rPh>
    <rPh sb="241" eb="243">
      <t>ダンタイ</t>
    </rPh>
    <rPh sb="244" eb="246">
      <t>ゼンコク</t>
    </rPh>
    <rPh sb="246" eb="248">
      <t>ヘイキン</t>
    </rPh>
    <rPh sb="249" eb="251">
      <t>ヒカク</t>
    </rPh>
    <rPh sb="254" eb="255">
      <t>タカ</t>
    </rPh>
    <rPh sb="257" eb="259">
      <t>キュウスイ</t>
    </rPh>
    <rPh sb="259" eb="261">
      <t>シュウエキ</t>
    </rPh>
    <rPh sb="264" eb="266">
      <t>キュウスイ</t>
    </rPh>
    <rPh sb="266" eb="268">
      <t>ヒヨウ</t>
    </rPh>
    <rPh sb="269" eb="270">
      <t>マカナ</t>
    </rPh>
    <rPh sb="275" eb="277">
      <t>テキセツ</t>
    </rPh>
    <rPh sb="278" eb="280">
      <t>リョウキン</t>
    </rPh>
    <rPh sb="280" eb="282">
      <t>シュウニュウ</t>
    </rPh>
    <rPh sb="283" eb="284">
      <t>エ</t>
    </rPh>
    <rPh sb="298" eb="299">
      <t>ヒク</t>
    </rPh>
    <rPh sb="300" eb="302">
      <t>スウチ</t>
    </rPh>
    <rPh sb="309" eb="310">
      <t>テイ</t>
    </rPh>
    <rPh sb="316" eb="318">
      <t>キョウキュウ</t>
    </rPh>
    <rPh sb="323" eb="325">
      <t>ジョウキョウ</t>
    </rPh>
    <rPh sb="326" eb="327">
      <t>シメ</t>
    </rPh>
    <rPh sb="339" eb="341">
      <t>シセツ</t>
    </rPh>
    <rPh sb="341" eb="344">
      <t>リヨウリツ</t>
    </rPh>
    <rPh sb="346" eb="348">
      <t>ルイジ</t>
    </rPh>
    <rPh sb="348" eb="350">
      <t>ダンタイ</t>
    </rPh>
    <rPh sb="351" eb="353">
      <t>ゼンコク</t>
    </rPh>
    <rPh sb="353" eb="355">
      <t>ヘイキン</t>
    </rPh>
    <rPh sb="357" eb="358">
      <t>タカ</t>
    </rPh>
    <rPh sb="360" eb="362">
      <t>ジンコウ</t>
    </rPh>
    <rPh sb="362" eb="364">
      <t>ゲンショウ</t>
    </rPh>
    <rPh sb="365" eb="366">
      <t>スス</t>
    </rPh>
    <rPh sb="370" eb="371">
      <t>ナカ</t>
    </rPh>
    <rPh sb="376" eb="378">
      <t>テキド</t>
    </rPh>
    <rPh sb="379" eb="381">
      <t>カドウ</t>
    </rPh>
    <rPh sb="382" eb="384">
      <t>デキ</t>
    </rPh>
    <rPh sb="392" eb="393">
      <t>リツ</t>
    </rPh>
    <rPh sb="395" eb="398">
      <t>サクネンド</t>
    </rPh>
    <rPh sb="400" eb="402">
      <t>ビゾウ</t>
    </rPh>
    <rPh sb="411" eb="413">
      <t>コンゴ</t>
    </rPh>
    <rPh sb="414" eb="417">
      <t>ロウキュウカ</t>
    </rPh>
    <rPh sb="417" eb="419">
      <t>タイサク</t>
    </rPh>
    <rPh sb="420" eb="422">
      <t>イジ</t>
    </rPh>
    <rPh sb="422" eb="424">
      <t>カンリ</t>
    </rPh>
    <rPh sb="427" eb="429">
      <t>イッソウ</t>
    </rPh>
    <rPh sb="430" eb="432">
      <t>コウジョウ</t>
    </rPh>
    <rPh sb="433" eb="434">
      <t>ハカ</t>
    </rPh>
    <rPh sb="435" eb="437">
      <t>ヒツヨウ</t>
    </rPh>
    <phoneticPr fontId="4"/>
  </si>
  <si>
    <t>　①から⑥までの全項目について、経営の健全性を示す数値となっており、「良質な水源の確保により、最小経費で安定供給する」といった企業理念に適った経営となっている。
　しかしながら、⑧有収率が類似団体に比して高いとは言えず、老朽化対策や維持管理により、より一層の効率化を図っていく必要がある。
　また、経営状況が良好で、剰余金及び内部留保資金も毎年増加しているが、2-③に表れているとおり、裏を返せば「設備更新への取組みが不十分」とも言えることから、老朽化施設の更新費用の平準化及び効率化を図るべく、アセットマネジメントの策定を早急に進めたい。</t>
    <rPh sb="133" eb="134">
      <t>ハカ</t>
    </rPh>
    <rPh sb="138" eb="140">
      <t>ヒツヨウ</t>
    </rPh>
    <rPh sb="184" eb="185">
      <t>アラワ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</si>
</sst>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#,##0.00;&quot;△ &quot;#,##0.00"/>
    <numFmt numFmtId="180" formatCode="ge"/>
  </numFmts>
  <fonts count="22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6" fontId="16" fillId="0" borderId="0" applyFont="0" applyFill="0" applyBorder="0" applyAlignment="0" applyProtection="0"/>
    <xf numFmtId="0" fontId="17" fillId="0" borderId="0">
      <alignment vertical="center"/>
    </xf>
    <xf numFmtId="0" fontId="16" fillId="0" borderId="0"/>
    <xf numFmtId="0" fontId="17" fillId="0" borderId="0">
      <alignment vertical="center"/>
    </xf>
    <xf numFmtId="0" fontId="1" fillId="0" borderId="0">
      <alignment vertical="center"/>
    </xf>
    <xf numFmtId="0" fontId="16" fillId="0" borderId="0"/>
    <xf numFmtId="0" fontId="18" fillId="0" borderId="0"/>
    <xf numFmtId="0" fontId="19" fillId="0" borderId="0">
      <alignment vertical="center"/>
    </xf>
    <xf numFmtId="0" fontId="13" fillId="0" borderId="0">
      <alignment vertical="center"/>
    </xf>
    <xf numFmtId="0" fontId="16" fillId="0" borderId="0"/>
    <xf numFmtId="0" fontId="17" fillId="0" borderId="0">
      <alignment vertical="center"/>
    </xf>
    <xf numFmtId="0" fontId="18" fillId="0" borderId="0"/>
    <xf numFmtId="0" fontId="20" fillId="0" borderId="0">
      <alignment vertical="center"/>
    </xf>
    <xf numFmtId="0" fontId="21" fillId="0" borderId="0"/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5" fillId="0" borderId="9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10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11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2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3" xfId="0" applyFill="1" applyBorder="1">
      <alignment vertical="center"/>
    </xf>
    <xf numFmtId="0" fontId="0" fillId="3" borderId="14" xfId="0" applyFill="1" applyBorder="1">
      <alignment vertical="center"/>
    </xf>
    <xf numFmtId="0" fontId="0" fillId="3" borderId="15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178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40" fontId="0" fillId="0" borderId="0" xfId="0" applyNumberFormat="1">
      <alignment vertical="center"/>
    </xf>
    <xf numFmtId="179" fontId="0" fillId="0" borderId="0" xfId="1" applyNumberFormat="1" applyFont="1" applyBorder="1" applyAlignment="1">
      <alignment vertical="center" shrinkToFit="1"/>
    </xf>
    <xf numFmtId="0" fontId="0" fillId="2" borderId="5" xfId="0" applyFill="1" applyBorder="1">
      <alignment vertical="center"/>
    </xf>
    <xf numFmtId="180" fontId="0" fillId="0" borderId="5" xfId="0" applyNumberForma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10" xfId="0" applyFont="1" applyBorder="1" applyAlignment="1" applyProtection="1">
      <alignment horizontal="left" vertical="top" wrapText="1"/>
      <protection locked="0"/>
    </xf>
    <xf numFmtId="0" fontId="5" fillId="0" borderId="11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77" fontId="5" fillId="0" borderId="5" xfId="0" applyNumberFormat="1" applyFont="1" applyBorder="1" applyAlignment="1" applyProtection="1">
      <alignment horizontal="center" vertical="center"/>
      <protection hidden="1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76" fontId="5" fillId="0" borderId="5" xfId="0" applyNumberFormat="1" applyFont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3" xfId="0" applyNumberFormat="1" applyFont="1" applyBorder="1" applyAlignment="1" applyProtection="1">
      <alignment horizontal="center" vertical="center"/>
      <protection hidden="1"/>
    </xf>
    <xf numFmtId="0" fontId="5" fillId="0" borderId="4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3" xfId="0" applyNumberFormat="1" applyFont="1" applyBorder="1" applyAlignment="1" applyProtection="1">
      <alignment horizontal="center" vertical="center"/>
      <protection hidden="1"/>
    </xf>
    <xf numFmtId="176" fontId="5" fillId="0" borderId="4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 shrinkToFit="1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</cellXfs>
  <cellStyles count="19">
    <cellStyle name="桁区切り" xfId="1" builtinId="6"/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6"/>
    <cellStyle name="標準 2 2" xfId="7"/>
    <cellStyle name="標準 2 3" xfId="8"/>
    <cellStyle name="標準 2 3 2" xfId="9"/>
    <cellStyle name="標準 2 4" xfId="10"/>
    <cellStyle name="標準 2_【重要】（県）指数表_書式まとめ" xfId="11"/>
    <cellStyle name="標準 3" xfId="12"/>
    <cellStyle name="標準 3 2" xfId="13"/>
    <cellStyle name="標準 3 3" xfId="14"/>
    <cellStyle name="標準 4" xfId="15"/>
    <cellStyle name="標準 5" xfId="16"/>
    <cellStyle name="標準 6" xfId="17"/>
    <cellStyle name="標準 7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7"/>
          <c:y val="0.1580694566902852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データ!$EC$6:$EG$6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275568"/>
        <c:axId val="1742759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データ!$EH$6:$EL$6</c:f>
              <c:numCache>
                <c:formatCode>#,##0.00;"△"#,##0.00;"-"</c:formatCode>
                <c:ptCount val="5"/>
                <c:pt idx="0">
                  <c:v>0.82</c:v>
                </c:pt>
                <c:pt idx="1">
                  <c:v>0.66</c:v>
                </c:pt>
                <c:pt idx="2">
                  <c:v>0.64</c:v>
                </c:pt>
                <c:pt idx="3">
                  <c:v>0.56000000000000005</c:v>
                </c:pt>
                <c:pt idx="4">
                  <c:v>0.65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275568"/>
        <c:axId val="174275960"/>
      </c:lineChart>
      <c:dateAx>
        <c:axId val="1742755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4275960"/>
        <c:crosses val="autoZero"/>
        <c:auto val="1"/>
        <c:lblOffset val="100"/>
        <c:baseTimeUnit val="years"/>
      </c:dateAx>
      <c:valAx>
        <c:axId val="1742759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42755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77" l="0.70000000000000062" r="0.70000000000000062" t="0.75000000000001277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データ!$CK$6:$CO$6</c:f>
              <c:numCache>
                <c:formatCode>#,##0.00;"△"#,##0.00;"-"</c:formatCode>
                <c:ptCount val="5"/>
                <c:pt idx="0">
                  <c:v>61.31</c:v>
                </c:pt>
                <c:pt idx="1">
                  <c:v>63.92</c:v>
                </c:pt>
                <c:pt idx="2">
                  <c:v>63.3</c:v>
                </c:pt>
                <c:pt idx="3">
                  <c:v>61.93</c:v>
                </c:pt>
                <c:pt idx="4">
                  <c:v>60.28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0650072"/>
        <c:axId val="2305531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データ!$CP$6:$CT$6</c:f>
              <c:numCache>
                <c:formatCode>#,##0.00;"△"#,##0.00;"-"</c:formatCode>
                <c:ptCount val="5"/>
                <c:pt idx="0">
                  <c:v>50.49</c:v>
                </c:pt>
                <c:pt idx="1">
                  <c:v>49.69</c:v>
                </c:pt>
                <c:pt idx="2">
                  <c:v>49.77</c:v>
                </c:pt>
                <c:pt idx="3">
                  <c:v>49.22</c:v>
                </c:pt>
                <c:pt idx="4">
                  <c:v>49.08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650072"/>
        <c:axId val="230553120"/>
      </c:lineChart>
      <c:dateAx>
        <c:axId val="23065007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30553120"/>
        <c:crosses val="autoZero"/>
        <c:auto val="1"/>
        <c:lblOffset val="100"/>
        <c:baseTimeUnit val="years"/>
      </c:dateAx>
      <c:valAx>
        <c:axId val="2305531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306500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データ!$CV$6:$CZ$6</c:f>
              <c:numCache>
                <c:formatCode>#,##0.00;"△"#,##0.00;"-"</c:formatCode>
                <c:ptCount val="5"/>
                <c:pt idx="0">
                  <c:v>81.819999999999993</c:v>
                </c:pt>
                <c:pt idx="1">
                  <c:v>79.12</c:v>
                </c:pt>
                <c:pt idx="2">
                  <c:v>78.33</c:v>
                </c:pt>
                <c:pt idx="3">
                  <c:v>80.09</c:v>
                </c:pt>
                <c:pt idx="4">
                  <c:v>81.37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0554296"/>
        <c:axId val="2305546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データ!$DA$6:$DE$6</c:f>
              <c:numCache>
                <c:formatCode>#,##0.00;"△"#,##0.00;"-"</c:formatCode>
                <c:ptCount val="5"/>
                <c:pt idx="0">
                  <c:v>78.7</c:v>
                </c:pt>
                <c:pt idx="1">
                  <c:v>80.010000000000005</c:v>
                </c:pt>
                <c:pt idx="2">
                  <c:v>79.98</c:v>
                </c:pt>
                <c:pt idx="3">
                  <c:v>79.48</c:v>
                </c:pt>
                <c:pt idx="4">
                  <c:v>79.3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554296"/>
        <c:axId val="230554688"/>
      </c:lineChart>
      <c:dateAx>
        <c:axId val="23055429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30554688"/>
        <c:crosses val="autoZero"/>
        <c:auto val="1"/>
        <c:lblOffset val="100"/>
        <c:baseTimeUnit val="years"/>
      </c:dateAx>
      <c:valAx>
        <c:axId val="2305546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305542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77"/>
          <c:y val="0.15806945669028497"/>
          <c:w val="0.8602616255212191"/>
          <c:h val="0.54627248298936959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データ!$W$6:$AA$6</c:f>
              <c:numCache>
                <c:formatCode>#,##0.00;"△"#,##0.00;"-"</c:formatCode>
                <c:ptCount val="5"/>
                <c:pt idx="0">
                  <c:v>119.04</c:v>
                </c:pt>
                <c:pt idx="1">
                  <c:v>120.18</c:v>
                </c:pt>
                <c:pt idx="2">
                  <c:v>114.37</c:v>
                </c:pt>
                <c:pt idx="3">
                  <c:v>117.86</c:v>
                </c:pt>
                <c:pt idx="4">
                  <c:v>123.21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289712"/>
        <c:axId val="1782901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データ!$AB$6:$AF$6</c:f>
              <c:numCache>
                <c:formatCode>#,##0.00;"△"#,##0.00;"-"</c:formatCode>
                <c:ptCount val="5"/>
                <c:pt idx="0">
                  <c:v>104.82</c:v>
                </c:pt>
                <c:pt idx="1">
                  <c:v>104.95</c:v>
                </c:pt>
                <c:pt idx="2">
                  <c:v>105.53</c:v>
                </c:pt>
                <c:pt idx="3">
                  <c:v>107.2</c:v>
                </c:pt>
                <c:pt idx="4">
                  <c:v>106.62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289712"/>
        <c:axId val="178290104"/>
      </c:lineChart>
      <c:dateAx>
        <c:axId val="17828971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8290104"/>
        <c:crosses val="autoZero"/>
        <c:auto val="1"/>
        <c:lblOffset val="100"/>
        <c:baseTimeUnit val="years"/>
      </c:dateAx>
      <c:valAx>
        <c:axId val="17829010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82897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21" l="0.70000000000000062" r="0.70000000000000062" t="0.7500000000000122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データ!$DG$6:$DK$6</c:f>
              <c:numCache>
                <c:formatCode>#,##0.00;"△"#,##0.00;"-"</c:formatCode>
                <c:ptCount val="5"/>
                <c:pt idx="0">
                  <c:v>46.3</c:v>
                </c:pt>
                <c:pt idx="1">
                  <c:v>48.73</c:v>
                </c:pt>
                <c:pt idx="2">
                  <c:v>51.03</c:v>
                </c:pt>
                <c:pt idx="3">
                  <c:v>55.16</c:v>
                </c:pt>
                <c:pt idx="4">
                  <c:v>57.3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291280"/>
        <c:axId val="1782916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データ!$DL$6:$DP$6</c:f>
              <c:numCache>
                <c:formatCode>#,##0.00;"△"#,##0.00;"-"</c:formatCode>
                <c:ptCount val="5"/>
                <c:pt idx="0">
                  <c:v>34.24</c:v>
                </c:pt>
                <c:pt idx="1">
                  <c:v>35.18</c:v>
                </c:pt>
                <c:pt idx="2">
                  <c:v>36.43</c:v>
                </c:pt>
                <c:pt idx="3">
                  <c:v>46.12</c:v>
                </c:pt>
                <c:pt idx="4">
                  <c:v>47.44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291280"/>
        <c:axId val="178291672"/>
      </c:lineChart>
      <c:dateAx>
        <c:axId val="1782912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8291672"/>
        <c:crosses val="autoZero"/>
        <c:auto val="1"/>
        <c:lblOffset val="100"/>
        <c:baseTimeUnit val="years"/>
      </c:dateAx>
      <c:valAx>
        <c:axId val="1782916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82912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4"/>
          <c:y val="0.15806945669028519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データ!$DR$6:$DV$6</c:f>
              <c:numCache>
                <c:formatCode>#,##0.00;"△"#,##0.00;"-"</c:formatCode>
                <c:ptCount val="5"/>
                <c:pt idx="0">
                  <c:v>3.38</c:v>
                </c:pt>
                <c:pt idx="1">
                  <c:v>12.52</c:v>
                </c:pt>
                <c:pt idx="2">
                  <c:v>9.26</c:v>
                </c:pt>
                <c:pt idx="3" formatCode="#,##0.00;&quot;△&quot;#,##0.00">
                  <c:v>31.26</c:v>
                </c:pt>
                <c:pt idx="4">
                  <c:v>34.380000000000003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292848"/>
        <c:axId val="2306473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データ!$DW$6:$EA$6</c:f>
              <c:numCache>
                <c:formatCode>#,##0.00;"△"#,##0.00;"-"</c:formatCode>
                <c:ptCount val="5"/>
                <c:pt idx="0">
                  <c:v>6.81</c:v>
                </c:pt>
                <c:pt idx="1">
                  <c:v>8.41</c:v>
                </c:pt>
                <c:pt idx="2">
                  <c:v>8.7200000000000006</c:v>
                </c:pt>
                <c:pt idx="3">
                  <c:v>9.86</c:v>
                </c:pt>
                <c:pt idx="4">
                  <c:v>11.16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292848"/>
        <c:axId val="230647328"/>
      </c:lineChart>
      <c:dateAx>
        <c:axId val="17829284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30647328"/>
        <c:crosses val="autoZero"/>
        <c:auto val="1"/>
        <c:lblOffset val="100"/>
        <c:baseTimeUnit val="years"/>
      </c:dateAx>
      <c:valAx>
        <c:axId val="2306473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82928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66" l="0.70000000000000062" r="0.70000000000000062" t="0.7500000000000126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データ!$AH$6:$AL$6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0650464"/>
        <c:axId val="2306508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データ!$AM$6:$AQ$6</c:f>
              <c:numCache>
                <c:formatCode>#,##0.00;"△"#,##0.00;"-"</c:formatCode>
                <c:ptCount val="5"/>
                <c:pt idx="0">
                  <c:v>26.83</c:v>
                </c:pt>
                <c:pt idx="1">
                  <c:v>26.81</c:v>
                </c:pt>
                <c:pt idx="2">
                  <c:v>28.31</c:v>
                </c:pt>
                <c:pt idx="3">
                  <c:v>13.46</c:v>
                </c:pt>
                <c:pt idx="4">
                  <c:v>12.59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650464"/>
        <c:axId val="230650856"/>
      </c:lineChart>
      <c:dateAx>
        <c:axId val="2306504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30650856"/>
        <c:crosses val="autoZero"/>
        <c:auto val="1"/>
        <c:lblOffset val="100"/>
        <c:baseTimeUnit val="years"/>
      </c:dateAx>
      <c:valAx>
        <c:axId val="23065085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306504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データ!$AS$6:$AW$6</c:f>
              <c:numCache>
                <c:formatCode>#,##0.00;"△"#,##0.00;"-"</c:formatCode>
                <c:ptCount val="5"/>
                <c:pt idx="0">
                  <c:v>6996.53</c:v>
                </c:pt>
                <c:pt idx="1">
                  <c:v>7679.21</c:v>
                </c:pt>
                <c:pt idx="2">
                  <c:v>23319.54</c:v>
                </c:pt>
                <c:pt idx="3">
                  <c:v>4368.22</c:v>
                </c:pt>
                <c:pt idx="4">
                  <c:v>6425.77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0724088"/>
        <c:axId val="2307244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データ!$AX$6:$BB$6</c:f>
              <c:numCache>
                <c:formatCode>#,##0.00;"△"#,##0.00;"-"</c:formatCode>
                <c:ptCount val="5"/>
                <c:pt idx="0">
                  <c:v>1197.1099999999999</c:v>
                </c:pt>
                <c:pt idx="1">
                  <c:v>1002.64</c:v>
                </c:pt>
                <c:pt idx="2">
                  <c:v>1164.51</c:v>
                </c:pt>
                <c:pt idx="3">
                  <c:v>434.72</c:v>
                </c:pt>
                <c:pt idx="4">
                  <c:v>416.14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724088"/>
        <c:axId val="230724480"/>
      </c:lineChart>
      <c:dateAx>
        <c:axId val="2307240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30724480"/>
        <c:crosses val="autoZero"/>
        <c:auto val="1"/>
        <c:lblOffset val="100"/>
        <c:baseTimeUnit val="years"/>
      </c:dateAx>
      <c:valAx>
        <c:axId val="23072448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307240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データ!$BD$6:$BH$6</c:f>
              <c:numCache>
                <c:formatCode>#,##0.00;"△"#,##0.00;"-"</c:formatCode>
                <c:ptCount val="5"/>
                <c:pt idx="0">
                  <c:v>122.69</c:v>
                </c:pt>
                <c:pt idx="1">
                  <c:v>104.2</c:v>
                </c:pt>
                <c:pt idx="2">
                  <c:v>86.87</c:v>
                </c:pt>
                <c:pt idx="3">
                  <c:v>67.7</c:v>
                </c:pt>
                <c:pt idx="4">
                  <c:v>63.57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0725656"/>
        <c:axId val="2307260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データ!$BI$6:$BM$6</c:f>
              <c:numCache>
                <c:formatCode>#,##0.00;"△"#,##0.00;"-"</c:formatCode>
                <c:ptCount val="5"/>
                <c:pt idx="0">
                  <c:v>532.29999999999995</c:v>
                </c:pt>
                <c:pt idx="1">
                  <c:v>520.29999999999995</c:v>
                </c:pt>
                <c:pt idx="2">
                  <c:v>498.27</c:v>
                </c:pt>
                <c:pt idx="3">
                  <c:v>495.76</c:v>
                </c:pt>
                <c:pt idx="4">
                  <c:v>487.22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725656"/>
        <c:axId val="230726048"/>
      </c:lineChart>
      <c:dateAx>
        <c:axId val="2307256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30726048"/>
        <c:crosses val="autoZero"/>
        <c:auto val="1"/>
        <c:lblOffset val="100"/>
        <c:baseTimeUnit val="years"/>
      </c:dateAx>
      <c:valAx>
        <c:axId val="23072604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307256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データ!$BO$6:$BS$6</c:f>
              <c:numCache>
                <c:formatCode>#,##0.00;"△"#,##0.00;"-"</c:formatCode>
                <c:ptCount val="5"/>
                <c:pt idx="0">
                  <c:v>113.05</c:v>
                </c:pt>
                <c:pt idx="1">
                  <c:v>114.81</c:v>
                </c:pt>
                <c:pt idx="2">
                  <c:v>107.53</c:v>
                </c:pt>
                <c:pt idx="3">
                  <c:v>112.83</c:v>
                </c:pt>
                <c:pt idx="4">
                  <c:v>114.49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0551552"/>
        <c:axId val="2305519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データ!$BT$6:$BX$6</c:f>
              <c:numCache>
                <c:formatCode>#,##0.00;"△"#,##0.00;"-"</c:formatCode>
                <c:ptCount val="5"/>
                <c:pt idx="0">
                  <c:v>90.17</c:v>
                </c:pt>
                <c:pt idx="1">
                  <c:v>90.69</c:v>
                </c:pt>
                <c:pt idx="2">
                  <c:v>90.64</c:v>
                </c:pt>
                <c:pt idx="3">
                  <c:v>93.66</c:v>
                </c:pt>
                <c:pt idx="4">
                  <c:v>92.76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551552"/>
        <c:axId val="230551944"/>
      </c:lineChart>
      <c:dateAx>
        <c:axId val="2305515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30551944"/>
        <c:crosses val="autoZero"/>
        <c:auto val="1"/>
        <c:lblOffset val="100"/>
        <c:baseTimeUnit val="years"/>
      </c:dateAx>
      <c:valAx>
        <c:axId val="2305519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305515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40544</c:v>
                </c:pt>
                <c:pt idx="1">
                  <c:v>40909</c:v>
                </c:pt>
                <c:pt idx="2">
                  <c:v>41275</c:v>
                </c:pt>
                <c:pt idx="3">
                  <c:v>41640</c:v>
                </c:pt>
                <c:pt idx="4">
                  <c:v>42005</c:v>
                </c:pt>
              </c:numCache>
            </c:numRef>
          </c:cat>
          <c:val>
            <c:numRef>
              <c:f>データ!$BZ$6:$CD$6</c:f>
              <c:numCache>
                <c:formatCode>#,##0.00;"△"#,##0.00;"-"</c:formatCode>
                <c:ptCount val="5"/>
                <c:pt idx="0">
                  <c:v>114.71</c:v>
                </c:pt>
                <c:pt idx="1">
                  <c:v>112.69</c:v>
                </c:pt>
                <c:pt idx="2">
                  <c:v>121.09</c:v>
                </c:pt>
                <c:pt idx="3">
                  <c:v>115.38</c:v>
                </c:pt>
                <c:pt idx="4">
                  <c:v>114.05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0649680"/>
        <c:axId val="2306492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データ!$CE$6:$CI$6</c:f>
              <c:numCache>
                <c:formatCode>#,##0.00;"△"#,##0.00;"-"</c:formatCode>
                <c:ptCount val="5"/>
                <c:pt idx="0">
                  <c:v>210.28</c:v>
                </c:pt>
                <c:pt idx="1">
                  <c:v>211.08</c:v>
                </c:pt>
                <c:pt idx="2">
                  <c:v>213.52</c:v>
                </c:pt>
                <c:pt idx="3">
                  <c:v>208.21</c:v>
                </c:pt>
                <c:pt idx="4">
                  <c:v>208.67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649680"/>
        <c:axId val="230649288"/>
      </c:lineChart>
      <c:dateAx>
        <c:axId val="2306496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30649288"/>
        <c:crosses val="autoZero"/>
        <c:auto val="1"/>
        <c:lblOffset val="100"/>
        <c:baseTimeUnit val="years"/>
      </c:dateAx>
      <c:valAx>
        <c:axId val="2306492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306496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33</xdr:row>
      <xdr:rowOff>0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16</xdr:row>
      <xdr:rowOff>0</xdr:rowOff>
    </xdr:from>
    <xdr:to>
      <xdr:col>46</xdr:col>
      <xdr:colOff>0</xdr:colOff>
      <xdr:row>33</xdr:row>
      <xdr:rowOff>0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33</xdr:row>
      <xdr:rowOff>0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55</xdr:row>
      <xdr:rowOff>0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55</xdr:row>
      <xdr:rowOff>0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55</xdr:row>
      <xdr:rowOff>0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55</xdr:row>
      <xdr:rowOff>0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④企業債残高対給水収益比率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⑤料金回収率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⑥給水原価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⑧有収率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②管路経年化率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③管路更新率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データ!AG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F4277BC-30E4-4266-91D5-68C1F0E82A3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【113.56】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R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990BA7D-5383-4D16-B738-2ACC3DDDECB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【0.87】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C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166A214-28B9-4A84-9BCA-9296A62046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【262.74】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データ!BN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9174AD17-A8AA-4A7D-877C-84A3EFA23F0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【276.38】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データ!DF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CC22578-84EF-4AF0-A669-91BFA51E54A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【89.95】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9525</xdr:rowOff>
    </xdr:from>
    <xdr:to>
      <xdr:col>46</xdr:col>
      <xdr:colOff>0</xdr:colOff>
      <xdr:row>40</xdr:row>
      <xdr:rowOff>80449</xdr:rowOff>
    </xdr:to>
    <xdr:sp macro="" textlink="データ!CU6">
      <xdr:nvSpPr>
        <xdr:cNvPr id="29" name="テキスト ボックス 28"/>
        <xdr:cNvSpPr txBox="1"/>
      </xdr:nvSpPr>
      <xdr:spPr>
        <a:xfrm>
          <a:off x="12297028" y="6743700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46DF1C0-86AA-4484-B256-AD295D1C35A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【59.76】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データ!CJ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633797F-8967-4D45-88BC-7E016710946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【163.72】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データ!BY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617DBF7-5CBA-41A3-9146-B0CD9746B61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【104.99】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Q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645B2BB-AEB8-413B-AF84-0D917C8F8E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【47.18】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B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502B9EF-0D34-4E94-A43C-AC932C6E755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【13.18】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データ!EM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6E6593F-6AF7-48F0-B495-69F2A3E5655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【0.85】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3"/>
  <sheetViews>
    <sheetView showGridLines="0" tabSelected="1" topLeftCell="AJ43" zoomScaleNormal="100" workbookViewId="0">
      <selection activeCell="BL83" sqref="BL83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77" t="s">
        <v>0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  <c r="BM2" s="77"/>
      <c r="BN2" s="77"/>
      <c r="BO2" s="77"/>
      <c r="BP2" s="77"/>
      <c r="BQ2" s="77"/>
      <c r="BR2" s="77"/>
      <c r="BS2" s="77"/>
      <c r="BT2" s="77"/>
      <c r="BU2" s="77"/>
      <c r="BV2" s="77"/>
      <c r="BW2" s="77"/>
      <c r="BX2" s="77"/>
      <c r="BY2" s="77"/>
      <c r="BZ2" s="77"/>
    </row>
    <row r="3" spans="1:78" ht="9.75" customHeight="1" x14ac:dyDescent="0.15">
      <c r="A3" s="2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  <c r="BM3" s="77"/>
      <c r="BN3" s="77"/>
      <c r="BO3" s="77"/>
      <c r="BP3" s="77"/>
      <c r="BQ3" s="77"/>
      <c r="BR3" s="77"/>
      <c r="BS3" s="77"/>
      <c r="BT3" s="77"/>
      <c r="BU3" s="77"/>
      <c r="BV3" s="77"/>
      <c r="BW3" s="77"/>
      <c r="BX3" s="77"/>
      <c r="BY3" s="77"/>
      <c r="BZ3" s="77"/>
    </row>
    <row r="4" spans="1:78" ht="9.75" customHeight="1" x14ac:dyDescent="0.15">
      <c r="A4" s="2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  <c r="BT4" s="77"/>
      <c r="BU4" s="77"/>
      <c r="BV4" s="77"/>
      <c r="BW4" s="77"/>
      <c r="BX4" s="77"/>
      <c r="BY4" s="77"/>
      <c r="BZ4" s="77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78" t="str">
        <f>データ!H6</f>
        <v>秋田県　北秋田市</v>
      </c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79" t="s">
        <v>1</v>
      </c>
      <c r="C7" s="80"/>
      <c r="D7" s="80"/>
      <c r="E7" s="80"/>
      <c r="F7" s="80"/>
      <c r="G7" s="80"/>
      <c r="H7" s="80"/>
      <c r="I7" s="81"/>
      <c r="J7" s="79" t="s">
        <v>2</v>
      </c>
      <c r="K7" s="80"/>
      <c r="L7" s="80"/>
      <c r="M7" s="80"/>
      <c r="N7" s="80"/>
      <c r="O7" s="80"/>
      <c r="P7" s="80"/>
      <c r="Q7" s="81"/>
      <c r="R7" s="79" t="s">
        <v>3</v>
      </c>
      <c r="S7" s="80"/>
      <c r="T7" s="80"/>
      <c r="U7" s="80"/>
      <c r="V7" s="80"/>
      <c r="W7" s="80"/>
      <c r="X7" s="80"/>
      <c r="Y7" s="81"/>
      <c r="Z7" s="79" t="s">
        <v>4</v>
      </c>
      <c r="AA7" s="80"/>
      <c r="AB7" s="80"/>
      <c r="AC7" s="80"/>
      <c r="AD7" s="80"/>
      <c r="AE7" s="80"/>
      <c r="AF7" s="80"/>
      <c r="AG7" s="81"/>
      <c r="AH7" s="3"/>
      <c r="AI7" s="79" t="s">
        <v>5</v>
      </c>
      <c r="AJ7" s="80"/>
      <c r="AK7" s="80"/>
      <c r="AL7" s="80"/>
      <c r="AM7" s="80"/>
      <c r="AN7" s="80"/>
      <c r="AO7" s="80"/>
      <c r="AP7" s="81"/>
      <c r="AQ7" s="68" t="s">
        <v>6</v>
      </c>
      <c r="AR7" s="68"/>
      <c r="AS7" s="68"/>
      <c r="AT7" s="68"/>
      <c r="AU7" s="68"/>
      <c r="AV7" s="68"/>
      <c r="AW7" s="68"/>
      <c r="AX7" s="68"/>
      <c r="AY7" s="68" t="s">
        <v>7</v>
      </c>
      <c r="AZ7" s="68"/>
      <c r="BA7" s="68"/>
      <c r="BB7" s="68"/>
      <c r="BC7" s="68"/>
      <c r="BD7" s="68"/>
      <c r="BE7" s="68"/>
      <c r="BF7" s="68"/>
      <c r="BG7" s="3"/>
      <c r="BH7" s="3"/>
      <c r="BI7" s="3"/>
      <c r="BJ7" s="3"/>
      <c r="BK7" s="3"/>
      <c r="BL7" s="4" t="s">
        <v>8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71" t="str">
        <f>データ!I6</f>
        <v>法適用</v>
      </c>
      <c r="C8" s="72"/>
      <c r="D8" s="72"/>
      <c r="E8" s="72"/>
      <c r="F8" s="72"/>
      <c r="G8" s="72"/>
      <c r="H8" s="72"/>
      <c r="I8" s="73"/>
      <c r="J8" s="71" t="str">
        <f>データ!J6</f>
        <v>水道事業</v>
      </c>
      <c r="K8" s="72"/>
      <c r="L8" s="72"/>
      <c r="M8" s="72"/>
      <c r="N8" s="72"/>
      <c r="O8" s="72"/>
      <c r="P8" s="72"/>
      <c r="Q8" s="73"/>
      <c r="R8" s="71" t="str">
        <f>データ!K6</f>
        <v>末端給水事業</v>
      </c>
      <c r="S8" s="72"/>
      <c r="T8" s="72"/>
      <c r="U8" s="72"/>
      <c r="V8" s="72"/>
      <c r="W8" s="72"/>
      <c r="X8" s="72"/>
      <c r="Y8" s="73"/>
      <c r="Z8" s="71" t="str">
        <f>データ!L6</f>
        <v>A8</v>
      </c>
      <c r="AA8" s="72"/>
      <c r="AB8" s="72"/>
      <c r="AC8" s="72"/>
      <c r="AD8" s="72"/>
      <c r="AE8" s="72"/>
      <c r="AF8" s="72"/>
      <c r="AG8" s="73"/>
      <c r="AH8" s="3"/>
      <c r="AI8" s="74">
        <f>データ!Q6</f>
        <v>34129</v>
      </c>
      <c r="AJ8" s="75"/>
      <c r="AK8" s="75"/>
      <c r="AL8" s="75"/>
      <c r="AM8" s="75"/>
      <c r="AN8" s="75"/>
      <c r="AO8" s="75"/>
      <c r="AP8" s="76"/>
      <c r="AQ8" s="57">
        <f>データ!R6</f>
        <v>1152.76</v>
      </c>
      <c r="AR8" s="57"/>
      <c r="AS8" s="57"/>
      <c r="AT8" s="57"/>
      <c r="AU8" s="57"/>
      <c r="AV8" s="57"/>
      <c r="AW8" s="57"/>
      <c r="AX8" s="57"/>
      <c r="AY8" s="57">
        <f>データ!S6</f>
        <v>29.61</v>
      </c>
      <c r="AZ8" s="57"/>
      <c r="BA8" s="57"/>
      <c r="BB8" s="57"/>
      <c r="BC8" s="57"/>
      <c r="BD8" s="57"/>
      <c r="BE8" s="57"/>
      <c r="BF8" s="57"/>
      <c r="BG8" s="3"/>
      <c r="BH8" s="3"/>
      <c r="BI8" s="3"/>
      <c r="BJ8" s="3"/>
      <c r="BK8" s="3"/>
      <c r="BL8" s="66" t="s">
        <v>9</v>
      </c>
      <c r="BM8" s="67"/>
      <c r="BN8" s="7" t="s">
        <v>10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68" t="s">
        <v>11</v>
      </c>
      <c r="C9" s="68"/>
      <c r="D9" s="68"/>
      <c r="E9" s="68"/>
      <c r="F9" s="68"/>
      <c r="G9" s="68"/>
      <c r="H9" s="68"/>
      <c r="I9" s="68"/>
      <c r="J9" s="68" t="s">
        <v>12</v>
      </c>
      <c r="K9" s="68"/>
      <c r="L9" s="68"/>
      <c r="M9" s="68"/>
      <c r="N9" s="68"/>
      <c r="O9" s="68"/>
      <c r="P9" s="68"/>
      <c r="Q9" s="68"/>
      <c r="R9" s="68" t="s">
        <v>13</v>
      </c>
      <c r="S9" s="68"/>
      <c r="T9" s="68"/>
      <c r="U9" s="68"/>
      <c r="V9" s="68"/>
      <c r="W9" s="68"/>
      <c r="X9" s="68"/>
      <c r="Y9" s="68"/>
      <c r="Z9" s="68" t="s">
        <v>14</v>
      </c>
      <c r="AA9" s="68"/>
      <c r="AB9" s="68"/>
      <c r="AC9" s="68"/>
      <c r="AD9" s="68"/>
      <c r="AE9" s="68"/>
      <c r="AF9" s="68"/>
      <c r="AG9" s="68"/>
      <c r="AH9" s="3"/>
      <c r="AI9" s="68" t="s">
        <v>15</v>
      </c>
      <c r="AJ9" s="68"/>
      <c r="AK9" s="68"/>
      <c r="AL9" s="68"/>
      <c r="AM9" s="68"/>
      <c r="AN9" s="68"/>
      <c r="AO9" s="68"/>
      <c r="AP9" s="68"/>
      <c r="AQ9" s="68" t="s">
        <v>16</v>
      </c>
      <c r="AR9" s="68"/>
      <c r="AS9" s="68"/>
      <c r="AT9" s="68"/>
      <c r="AU9" s="68"/>
      <c r="AV9" s="68"/>
      <c r="AW9" s="68"/>
      <c r="AX9" s="68"/>
      <c r="AY9" s="68" t="s">
        <v>17</v>
      </c>
      <c r="AZ9" s="68"/>
      <c r="BA9" s="68"/>
      <c r="BB9" s="68"/>
      <c r="BC9" s="68"/>
      <c r="BD9" s="68"/>
      <c r="BE9" s="68"/>
      <c r="BF9" s="68"/>
      <c r="BG9" s="3"/>
      <c r="BH9" s="3"/>
      <c r="BI9" s="3"/>
      <c r="BJ9" s="3"/>
      <c r="BK9" s="3"/>
      <c r="BL9" s="69" t="s">
        <v>18</v>
      </c>
      <c r="BM9" s="70"/>
      <c r="BN9" s="10" t="s">
        <v>19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57" t="str">
        <f>データ!M6</f>
        <v>-</v>
      </c>
      <c r="C10" s="57"/>
      <c r="D10" s="57"/>
      <c r="E10" s="57"/>
      <c r="F10" s="57"/>
      <c r="G10" s="57"/>
      <c r="H10" s="57"/>
      <c r="I10" s="57"/>
      <c r="J10" s="57">
        <f>データ!N6</f>
        <v>91.15</v>
      </c>
      <c r="K10" s="57"/>
      <c r="L10" s="57"/>
      <c r="M10" s="57"/>
      <c r="N10" s="57"/>
      <c r="O10" s="57"/>
      <c r="P10" s="57"/>
      <c r="Q10" s="57"/>
      <c r="R10" s="57">
        <f>データ!O6</f>
        <v>27.93</v>
      </c>
      <c r="S10" s="57"/>
      <c r="T10" s="57"/>
      <c r="U10" s="57"/>
      <c r="V10" s="57"/>
      <c r="W10" s="57"/>
      <c r="X10" s="57"/>
      <c r="Y10" s="57"/>
      <c r="Z10" s="65">
        <f>データ!P6</f>
        <v>2515</v>
      </c>
      <c r="AA10" s="65"/>
      <c r="AB10" s="65"/>
      <c r="AC10" s="65"/>
      <c r="AD10" s="65"/>
      <c r="AE10" s="65"/>
      <c r="AF10" s="65"/>
      <c r="AG10" s="65"/>
      <c r="AH10" s="2"/>
      <c r="AI10" s="65">
        <f>データ!T6</f>
        <v>9472</v>
      </c>
      <c r="AJ10" s="65"/>
      <c r="AK10" s="65"/>
      <c r="AL10" s="65"/>
      <c r="AM10" s="65"/>
      <c r="AN10" s="65"/>
      <c r="AO10" s="65"/>
      <c r="AP10" s="65"/>
      <c r="AQ10" s="57">
        <f>データ!U6</f>
        <v>10.08</v>
      </c>
      <c r="AR10" s="57"/>
      <c r="AS10" s="57"/>
      <c r="AT10" s="57"/>
      <c r="AU10" s="57"/>
      <c r="AV10" s="57"/>
      <c r="AW10" s="57"/>
      <c r="AX10" s="57"/>
      <c r="AY10" s="57">
        <f>データ!V6</f>
        <v>939.68</v>
      </c>
      <c r="AZ10" s="57"/>
      <c r="BA10" s="57"/>
      <c r="BB10" s="57"/>
      <c r="BC10" s="57"/>
      <c r="BD10" s="57"/>
      <c r="BE10" s="57"/>
      <c r="BF10" s="57"/>
      <c r="BG10" s="2"/>
      <c r="BH10" s="2"/>
      <c r="BI10" s="2"/>
      <c r="BJ10" s="2"/>
      <c r="BK10" s="2"/>
      <c r="BL10" s="58" t="s">
        <v>20</v>
      </c>
      <c r="BM10" s="59"/>
      <c r="BN10" s="13" t="s">
        <v>21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60" t="s">
        <v>22</v>
      </c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</row>
    <row r="14" spans="1:78" ht="13.5" customHeight="1" x14ac:dyDescent="0.15">
      <c r="A14" s="2"/>
      <c r="B14" s="62" t="s">
        <v>23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4"/>
      <c r="BK14" s="2"/>
      <c r="BL14" s="41" t="s">
        <v>24</v>
      </c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3"/>
    </row>
    <row r="15" spans="1:78" ht="13.5" customHeight="1" x14ac:dyDescent="0.15">
      <c r="A15" s="2"/>
      <c r="B15" s="54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5"/>
      <c r="BH15" s="55"/>
      <c r="BI15" s="55"/>
      <c r="BJ15" s="56"/>
      <c r="BK15" s="2"/>
      <c r="BL15" s="44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6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7" t="s">
        <v>105</v>
      </c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9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7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9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7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9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7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9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7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9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7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9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7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9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7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9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7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9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7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9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7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9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7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9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7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9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7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9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7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9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7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9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7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9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7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9"/>
    </row>
    <row r="34" spans="1:78" ht="13.5" customHeight="1" x14ac:dyDescent="0.15">
      <c r="A34" s="2"/>
      <c r="B34" s="16"/>
      <c r="C34" s="53" t="s">
        <v>25</v>
      </c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19"/>
      <c r="R34" s="53" t="s">
        <v>26</v>
      </c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19"/>
      <c r="AG34" s="53" t="s">
        <v>27</v>
      </c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19"/>
      <c r="AV34" s="53" t="s">
        <v>28</v>
      </c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18"/>
      <c r="BK34" s="2"/>
      <c r="BL34" s="47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9"/>
    </row>
    <row r="35" spans="1:78" ht="13.5" customHeight="1" x14ac:dyDescent="0.15">
      <c r="A35" s="2"/>
      <c r="B35" s="16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19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19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19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18"/>
      <c r="BK35" s="2"/>
      <c r="BL35" s="47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9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7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9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7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9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7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9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7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9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7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9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7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9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7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9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7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9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47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9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41" t="s">
        <v>29</v>
      </c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3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44"/>
      <c r="BM46" s="45"/>
      <c r="BN46" s="45"/>
      <c r="BO46" s="45"/>
      <c r="BP46" s="45"/>
      <c r="BQ46" s="45"/>
      <c r="BR46" s="45"/>
      <c r="BS46" s="45"/>
      <c r="BT46" s="45"/>
      <c r="BU46" s="45"/>
      <c r="BV46" s="45"/>
      <c r="BW46" s="45"/>
      <c r="BX46" s="45"/>
      <c r="BY46" s="45"/>
      <c r="BZ46" s="46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7" t="s">
        <v>104</v>
      </c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9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7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9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7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9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7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9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7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9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7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9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7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9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7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9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7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9"/>
    </row>
    <row r="56" spans="1:78" ht="13.5" customHeight="1" x14ac:dyDescent="0.15">
      <c r="A56" s="2"/>
      <c r="B56" s="16"/>
      <c r="C56" s="53" t="s">
        <v>30</v>
      </c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19"/>
      <c r="R56" s="53" t="s">
        <v>31</v>
      </c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19"/>
      <c r="AG56" s="53" t="s">
        <v>32</v>
      </c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19"/>
      <c r="AV56" s="53" t="s">
        <v>33</v>
      </c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18"/>
      <c r="BK56" s="2"/>
      <c r="BL56" s="47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9"/>
    </row>
    <row r="57" spans="1:78" ht="13.5" customHeight="1" x14ac:dyDescent="0.15">
      <c r="A57" s="2"/>
      <c r="B57" s="16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19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19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53"/>
      <c r="AS57" s="53"/>
      <c r="AT57" s="53"/>
      <c r="AU57" s="19"/>
      <c r="AV57" s="53"/>
      <c r="AW57" s="53"/>
      <c r="AX57" s="53"/>
      <c r="AY57" s="53"/>
      <c r="AZ57" s="53"/>
      <c r="BA57" s="53"/>
      <c r="BB57" s="53"/>
      <c r="BC57" s="53"/>
      <c r="BD57" s="53"/>
      <c r="BE57" s="53"/>
      <c r="BF57" s="53"/>
      <c r="BG57" s="53"/>
      <c r="BH57" s="53"/>
      <c r="BI57" s="53"/>
      <c r="BJ57" s="18"/>
      <c r="BK57" s="2"/>
      <c r="BL57" s="47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9"/>
    </row>
    <row r="58" spans="1:78" ht="13.5" customHeight="1" x14ac:dyDescent="0.15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47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9"/>
    </row>
    <row r="59" spans="1:78" ht="13.5" customHeight="1" x14ac:dyDescent="0.15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47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9"/>
    </row>
    <row r="60" spans="1:78" ht="13.5" customHeight="1" x14ac:dyDescent="0.15">
      <c r="A60" s="2"/>
      <c r="B60" s="54" t="s">
        <v>34</v>
      </c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55"/>
      <c r="AS60" s="55"/>
      <c r="AT60" s="55"/>
      <c r="AU60" s="55"/>
      <c r="AV60" s="55"/>
      <c r="AW60" s="55"/>
      <c r="AX60" s="55"/>
      <c r="AY60" s="55"/>
      <c r="AZ60" s="55"/>
      <c r="BA60" s="55"/>
      <c r="BB60" s="55"/>
      <c r="BC60" s="55"/>
      <c r="BD60" s="55"/>
      <c r="BE60" s="55"/>
      <c r="BF60" s="55"/>
      <c r="BG60" s="55"/>
      <c r="BH60" s="55"/>
      <c r="BI60" s="55"/>
      <c r="BJ60" s="56"/>
      <c r="BK60" s="2"/>
      <c r="BL60" s="47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9"/>
    </row>
    <row r="61" spans="1:78" ht="13.5" customHeight="1" x14ac:dyDescent="0.15">
      <c r="A61" s="2"/>
      <c r="B61" s="54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  <c r="BI61" s="55"/>
      <c r="BJ61" s="56"/>
      <c r="BK61" s="2"/>
      <c r="BL61" s="47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9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7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9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7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9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41" t="s">
        <v>35</v>
      </c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3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44"/>
      <c r="BM65" s="45"/>
      <c r="BN65" s="45"/>
      <c r="BO65" s="45"/>
      <c r="BP65" s="45"/>
      <c r="BQ65" s="45"/>
      <c r="BR65" s="45"/>
      <c r="BS65" s="45"/>
      <c r="BT65" s="45"/>
      <c r="BU65" s="45"/>
      <c r="BV65" s="45"/>
      <c r="BW65" s="45"/>
      <c r="BX65" s="45"/>
      <c r="BY65" s="45"/>
      <c r="BZ65" s="46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7" t="s">
        <v>106</v>
      </c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9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7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9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7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9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7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9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7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9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7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9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7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9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7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9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7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9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7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9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7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9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7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9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7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9"/>
    </row>
    <row r="79" spans="1:78" ht="13.5" customHeight="1" x14ac:dyDescent="0.15">
      <c r="A79" s="2"/>
      <c r="B79" s="16"/>
      <c r="C79" s="53" t="s">
        <v>36</v>
      </c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19"/>
      <c r="V79" s="19"/>
      <c r="W79" s="53" t="s">
        <v>37</v>
      </c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  <c r="AM79" s="53"/>
      <c r="AN79" s="53"/>
      <c r="AO79" s="19"/>
      <c r="AP79" s="19"/>
      <c r="AQ79" s="53" t="s">
        <v>38</v>
      </c>
      <c r="AR79" s="53"/>
      <c r="AS79" s="53"/>
      <c r="AT79" s="53"/>
      <c r="AU79" s="53"/>
      <c r="AV79" s="53"/>
      <c r="AW79" s="53"/>
      <c r="AX79" s="53"/>
      <c r="AY79" s="53"/>
      <c r="AZ79" s="53"/>
      <c r="BA79" s="53"/>
      <c r="BB79" s="53"/>
      <c r="BC79" s="53"/>
      <c r="BD79" s="53"/>
      <c r="BE79" s="53"/>
      <c r="BF79" s="53"/>
      <c r="BG79" s="53"/>
      <c r="BH79" s="53"/>
      <c r="BI79" s="17"/>
      <c r="BJ79" s="18"/>
      <c r="BK79" s="2"/>
      <c r="BL79" s="47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9"/>
    </row>
    <row r="80" spans="1:78" ht="13.5" customHeight="1" x14ac:dyDescent="0.15">
      <c r="A80" s="2"/>
      <c r="B80" s="16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19"/>
      <c r="V80" s="19"/>
      <c r="W80" s="53"/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3"/>
      <c r="AI80" s="53"/>
      <c r="AJ80" s="53"/>
      <c r="AK80" s="53"/>
      <c r="AL80" s="53"/>
      <c r="AM80" s="53"/>
      <c r="AN80" s="53"/>
      <c r="AO80" s="19"/>
      <c r="AP80" s="19"/>
      <c r="AQ80" s="53"/>
      <c r="AR80" s="53"/>
      <c r="AS80" s="53"/>
      <c r="AT80" s="53"/>
      <c r="AU80" s="53"/>
      <c r="AV80" s="53"/>
      <c r="AW80" s="53"/>
      <c r="AX80" s="53"/>
      <c r="AY80" s="53"/>
      <c r="AZ80" s="53"/>
      <c r="BA80" s="53"/>
      <c r="BB80" s="53"/>
      <c r="BC80" s="53"/>
      <c r="BD80" s="53"/>
      <c r="BE80" s="53"/>
      <c r="BF80" s="53"/>
      <c r="BG80" s="53"/>
      <c r="BH80" s="53"/>
      <c r="BI80" s="17"/>
      <c r="BJ80" s="18"/>
      <c r="BK80" s="2"/>
      <c r="BL80" s="47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9"/>
    </row>
    <row r="81" spans="1:78" ht="13.5" customHeight="1" x14ac:dyDescent="0.15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47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9"/>
    </row>
    <row r="82" spans="1:78" ht="13.5" customHeight="1" x14ac:dyDescent="0.15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50"/>
      <c r="BM82" s="51"/>
      <c r="BN82" s="51"/>
      <c r="BO82" s="51"/>
      <c r="BP82" s="51"/>
      <c r="BQ82" s="51"/>
      <c r="BR82" s="51"/>
      <c r="BS82" s="51"/>
      <c r="BT82" s="51"/>
      <c r="BU82" s="51"/>
      <c r="BV82" s="51"/>
      <c r="BW82" s="51"/>
      <c r="BX82" s="51"/>
      <c r="BY82" s="51"/>
      <c r="BZ82" s="52"/>
    </row>
    <row r="83" spans="1:78" x14ac:dyDescent="0.15">
      <c r="C83" s="2" t="s">
        <v>39</v>
      </c>
    </row>
  </sheetData>
  <sheetProtection password="8649" sheet="1" objects="1" scenarios="1" formatCells="0" formatColumns="0" formatRows="0"/>
  <mergeCells count="53">
    <mergeCell ref="B2:BZ4"/>
    <mergeCell ref="B6:AG6"/>
    <mergeCell ref="B7:I7"/>
    <mergeCell ref="J7:Q7"/>
    <mergeCell ref="R7:Y7"/>
    <mergeCell ref="Z7:AG7"/>
    <mergeCell ref="AI7:AP7"/>
    <mergeCell ref="AQ7:AX7"/>
    <mergeCell ref="AY7:BF7"/>
    <mergeCell ref="AY8:BF8"/>
    <mergeCell ref="BL8:BM8"/>
    <mergeCell ref="B9:I9"/>
    <mergeCell ref="J9:Q9"/>
    <mergeCell ref="R9:Y9"/>
    <mergeCell ref="Z9:AG9"/>
    <mergeCell ref="AI9:AP9"/>
    <mergeCell ref="AQ9:AX9"/>
    <mergeCell ref="AY9:BF9"/>
    <mergeCell ref="BL9:BM9"/>
    <mergeCell ref="B8:I8"/>
    <mergeCell ref="J8:Q8"/>
    <mergeCell ref="R8:Y8"/>
    <mergeCell ref="Z8:AG8"/>
    <mergeCell ref="AI8:AP8"/>
    <mergeCell ref="AQ8:AX8"/>
    <mergeCell ref="BL16:BZ44"/>
    <mergeCell ref="C34:P35"/>
    <mergeCell ref="R34:AE35"/>
    <mergeCell ref="AG34:AT35"/>
    <mergeCell ref="AV34:BI35"/>
    <mergeCell ref="AY10:BF10"/>
    <mergeCell ref="BL10:BM10"/>
    <mergeCell ref="BL11:BZ13"/>
    <mergeCell ref="B14:BJ15"/>
    <mergeCell ref="BL14:BZ15"/>
    <mergeCell ref="B10:I10"/>
    <mergeCell ref="J10:Q10"/>
    <mergeCell ref="R10:Y10"/>
    <mergeCell ref="Z10:AG10"/>
    <mergeCell ref="AI10:AP10"/>
    <mergeCell ref="AQ10:AX10"/>
    <mergeCell ref="BL45:BZ46"/>
    <mergeCell ref="BL47:BZ63"/>
    <mergeCell ref="C56:P57"/>
    <mergeCell ref="R56:AE57"/>
    <mergeCell ref="AG56:AT57"/>
    <mergeCell ref="AV56:BI57"/>
    <mergeCell ref="B60:BJ61"/>
    <mergeCell ref="BL64:BZ65"/>
    <mergeCell ref="BL66:BZ82"/>
    <mergeCell ref="C79:T80"/>
    <mergeCell ref="W79:AN80"/>
    <mergeCell ref="AQ79:BH80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M10"/>
  <sheetViews>
    <sheetView showGridLines="0" topLeftCell="DP1" workbookViewId="0">
      <selection activeCell="DU8" sqref="DU8"/>
    </sheetView>
  </sheetViews>
  <sheetFormatPr defaultRowHeight="13.5" x14ac:dyDescent="0.15"/>
  <cols>
    <col min="2" max="143" width="11.875" customWidth="1"/>
  </cols>
  <sheetData>
    <row r="1" spans="1:143" x14ac:dyDescent="0.15">
      <c r="A1" t="s">
        <v>40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>
        <v>1</v>
      </c>
      <c r="X1" s="25">
        <v>1</v>
      </c>
      <c r="Y1" s="25">
        <v>1</v>
      </c>
      <c r="Z1" s="25">
        <v>1</v>
      </c>
      <c r="AA1" s="25">
        <v>1</v>
      </c>
      <c r="AB1" s="25">
        <v>1</v>
      </c>
      <c r="AC1" s="25">
        <v>1</v>
      </c>
      <c r="AD1" s="25">
        <v>1</v>
      </c>
      <c r="AE1" s="25">
        <v>1</v>
      </c>
      <c r="AF1" s="25">
        <v>1</v>
      </c>
      <c r="AG1" s="25"/>
      <c r="AH1" s="25">
        <v>1</v>
      </c>
      <c r="AI1" s="25">
        <v>1</v>
      </c>
      <c r="AJ1" s="25">
        <v>1</v>
      </c>
      <c r="AK1" s="25">
        <v>1</v>
      </c>
      <c r="AL1" s="25">
        <v>1</v>
      </c>
      <c r="AM1" s="25">
        <v>1</v>
      </c>
      <c r="AN1" s="25">
        <v>1</v>
      </c>
      <c r="AO1" s="25">
        <v>1</v>
      </c>
      <c r="AP1" s="25">
        <v>1</v>
      </c>
      <c r="AQ1" s="25">
        <v>1</v>
      </c>
      <c r="AR1" s="25"/>
      <c r="AS1" s="25">
        <v>1</v>
      </c>
      <c r="AT1" s="25">
        <v>1</v>
      </c>
      <c r="AU1" s="25">
        <v>1</v>
      </c>
      <c r="AV1" s="25">
        <v>1</v>
      </c>
      <c r="AW1" s="25">
        <v>1</v>
      </c>
      <c r="AX1" s="25">
        <v>1</v>
      </c>
      <c r="AY1" s="25">
        <v>1</v>
      </c>
      <c r="AZ1" s="25">
        <v>1</v>
      </c>
      <c r="BA1" s="25">
        <v>1</v>
      </c>
      <c r="BB1" s="25">
        <v>1</v>
      </c>
      <c r="BC1" s="25"/>
      <c r="BD1" s="25">
        <v>1</v>
      </c>
      <c r="BE1" s="25">
        <v>1</v>
      </c>
      <c r="BF1" s="25">
        <v>1</v>
      </c>
      <c r="BG1" s="25">
        <v>1</v>
      </c>
      <c r="BH1" s="25">
        <v>1</v>
      </c>
      <c r="BI1" s="25">
        <v>1</v>
      </c>
      <c r="BJ1" s="25">
        <v>1</v>
      </c>
      <c r="BK1" s="25">
        <v>1</v>
      </c>
      <c r="BL1" s="25">
        <v>1</v>
      </c>
      <c r="BM1" s="25">
        <v>1</v>
      </c>
      <c r="BN1" s="25"/>
      <c r="BO1" s="25">
        <v>1</v>
      </c>
      <c r="BP1" s="25">
        <v>1</v>
      </c>
      <c r="BQ1" s="25">
        <v>1</v>
      </c>
      <c r="BR1" s="25">
        <v>1</v>
      </c>
      <c r="BS1" s="25">
        <v>1</v>
      </c>
      <c r="BT1" s="25">
        <v>1</v>
      </c>
      <c r="BU1" s="25">
        <v>1</v>
      </c>
      <c r="BV1" s="25">
        <v>1</v>
      </c>
      <c r="BW1" s="25">
        <v>1</v>
      </c>
      <c r="BX1" s="25">
        <v>1</v>
      </c>
      <c r="BY1" s="25"/>
      <c r="BZ1" s="25">
        <v>1</v>
      </c>
      <c r="CA1" s="25">
        <v>1</v>
      </c>
      <c r="CB1" s="25">
        <v>1</v>
      </c>
      <c r="CC1" s="25">
        <v>1</v>
      </c>
      <c r="CD1" s="25">
        <v>1</v>
      </c>
      <c r="CE1" s="25">
        <v>1</v>
      </c>
      <c r="CF1" s="25">
        <v>1</v>
      </c>
      <c r="CG1" s="25">
        <v>1</v>
      </c>
      <c r="CH1" s="25">
        <v>1</v>
      </c>
      <c r="CI1" s="25">
        <v>1</v>
      </c>
      <c r="CJ1" s="25"/>
      <c r="CK1" s="25">
        <v>1</v>
      </c>
      <c r="CL1" s="25">
        <v>1</v>
      </c>
      <c r="CM1" s="25">
        <v>1</v>
      </c>
      <c r="CN1" s="25">
        <v>1</v>
      </c>
      <c r="CO1" s="25">
        <v>1</v>
      </c>
      <c r="CP1" s="25">
        <v>1</v>
      </c>
      <c r="CQ1" s="25">
        <v>1</v>
      </c>
      <c r="CR1" s="25">
        <v>1</v>
      </c>
      <c r="CS1" s="25">
        <v>1</v>
      </c>
      <c r="CT1" s="25">
        <v>1</v>
      </c>
      <c r="CU1" s="25"/>
      <c r="CV1" s="25">
        <v>1</v>
      </c>
      <c r="CW1" s="25">
        <v>1</v>
      </c>
      <c r="CX1" s="25">
        <v>1</v>
      </c>
      <c r="CY1" s="25">
        <v>1</v>
      </c>
      <c r="CZ1" s="25">
        <v>1</v>
      </c>
      <c r="DA1" s="25">
        <v>1</v>
      </c>
      <c r="DB1" s="25">
        <v>1</v>
      </c>
      <c r="DC1" s="25">
        <v>1</v>
      </c>
      <c r="DD1" s="25">
        <v>1</v>
      </c>
      <c r="DE1" s="25">
        <v>1</v>
      </c>
      <c r="DF1" s="25"/>
      <c r="DG1" s="25">
        <v>1</v>
      </c>
      <c r="DH1" s="25">
        <v>1</v>
      </c>
      <c r="DI1" s="25">
        <v>1</v>
      </c>
      <c r="DJ1" s="25">
        <v>1</v>
      </c>
      <c r="DK1" s="25">
        <v>1</v>
      </c>
      <c r="DL1" s="25">
        <v>1</v>
      </c>
      <c r="DM1" s="25">
        <v>1</v>
      </c>
      <c r="DN1" s="25">
        <v>1</v>
      </c>
      <c r="DO1" s="25">
        <v>1</v>
      </c>
      <c r="DP1" s="25">
        <v>1</v>
      </c>
      <c r="DQ1" s="25"/>
      <c r="DR1" s="25">
        <v>1</v>
      </c>
      <c r="DS1" s="25">
        <v>1</v>
      </c>
      <c r="DT1" s="25">
        <v>1</v>
      </c>
      <c r="DU1" s="25">
        <v>1</v>
      </c>
      <c r="DV1" s="25">
        <v>1</v>
      </c>
      <c r="DW1" s="25">
        <v>1</v>
      </c>
      <c r="DX1" s="25">
        <v>1</v>
      </c>
      <c r="DY1" s="25">
        <v>1</v>
      </c>
      <c r="DZ1" s="25">
        <v>1</v>
      </c>
      <c r="EA1" s="25">
        <v>1</v>
      </c>
      <c r="EB1" s="25"/>
      <c r="EC1" s="25">
        <v>1</v>
      </c>
      <c r="ED1" s="25">
        <v>1</v>
      </c>
      <c r="EE1" s="25">
        <v>1</v>
      </c>
      <c r="EF1" s="25">
        <v>1</v>
      </c>
      <c r="EG1" s="25">
        <v>1</v>
      </c>
      <c r="EH1" s="25">
        <v>1</v>
      </c>
      <c r="EI1" s="25">
        <v>1</v>
      </c>
      <c r="EJ1" s="25">
        <v>1</v>
      </c>
      <c r="EK1" s="25">
        <v>1</v>
      </c>
      <c r="EL1" s="25">
        <v>1</v>
      </c>
      <c r="EM1" s="25"/>
    </row>
    <row r="2" spans="1:143" x14ac:dyDescent="0.15">
      <c r="A2" s="26" t="s">
        <v>41</v>
      </c>
      <c r="B2" s="26">
        <f>COLUMN()-1</f>
        <v>1</v>
      </c>
      <c r="C2" s="26">
        <f t="shared" ref="C2:BQ2" si="0">COLUMN()-1</f>
        <v>2</v>
      </c>
      <c r="D2" s="26">
        <f t="shared" si="0"/>
        <v>3</v>
      </c>
      <c r="E2" s="26">
        <f t="shared" si="0"/>
        <v>4</v>
      </c>
      <c r="F2" s="26">
        <f t="shared" si="0"/>
        <v>5</v>
      </c>
      <c r="G2" s="26">
        <f t="shared" si="0"/>
        <v>6</v>
      </c>
      <c r="H2" s="26">
        <f t="shared" si="0"/>
        <v>7</v>
      </c>
      <c r="I2" s="26">
        <f t="shared" si="0"/>
        <v>8</v>
      </c>
      <c r="J2" s="26">
        <f t="shared" si="0"/>
        <v>9</v>
      </c>
      <c r="K2" s="26">
        <f t="shared" si="0"/>
        <v>10</v>
      </c>
      <c r="L2" s="26">
        <f t="shared" si="0"/>
        <v>11</v>
      </c>
      <c r="M2" s="26">
        <f t="shared" si="0"/>
        <v>12</v>
      </c>
      <c r="N2" s="26">
        <f t="shared" si="0"/>
        <v>13</v>
      </c>
      <c r="O2" s="26">
        <f t="shared" si="0"/>
        <v>14</v>
      </c>
      <c r="P2" s="26">
        <f t="shared" si="0"/>
        <v>15</v>
      </c>
      <c r="Q2" s="26">
        <f t="shared" si="0"/>
        <v>16</v>
      </c>
      <c r="R2" s="26">
        <f t="shared" si="0"/>
        <v>17</v>
      </c>
      <c r="S2" s="26">
        <f t="shared" si="0"/>
        <v>18</v>
      </c>
      <c r="T2" s="26">
        <f t="shared" si="0"/>
        <v>19</v>
      </c>
      <c r="U2" s="26">
        <f t="shared" si="0"/>
        <v>20</v>
      </c>
      <c r="V2" s="26">
        <f t="shared" si="0"/>
        <v>21</v>
      </c>
      <c r="W2" s="26">
        <f t="shared" si="0"/>
        <v>22</v>
      </c>
      <c r="X2" s="26">
        <f t="shared" si="0"/>
        <v>23</v>
      </c>
      <c r="Y2" s="26">
        <f t="shared" si="0"/>
        <v>24</v>
      </c>
      <c r="Z2" s="26">
        <f t="shared" si="0"/>
        <v>25</v>
      </c>
      <c r="AA2" s="26">
        <f t="shared" si="0"/>
        <v>26</v>
      </c>
      <c r="AB2" s="26">
        <f t="shared" si="0"/>
        <v>27</v>
      </c>
      <c r="AC2" s="26">
        <f t="shared" si="0"/>
        <v>28</v>
      </c>
      <c r="AD2" s="26">
        <f t="shared" si="0"/>
        <v>29</v>
      </c>
      <c r="AE2" s="26">
        <f t="shared" si="0"/>
        <v>30</v>
      </c>
      <c r="AF2" s="26">
        <f t="shared" si="0"/>
        <v>31</v>
      </c>
      <c r="AG2" s="26">
        <f t="shared" si="0"/>
        <v>32</v>
      </c>
      <c r="AH2" s="26">
        <f t="shared" si="0"/>
        <v>33</v>
      </c>
      <c r="AI2" s="26">
        <f t="shared" si="0"/>
        <v>34</v>
      </c>
      <c r="AJ2" s="26">
        <f t="shared" si="0"/>
        <v>35</v>
      </c>
      <c r="AK2" s="26">
        <f t="shared" si="0"/>
        <v>36</v>
      </c>
      <c r="AL2" s="26">
        <f t="shared" si="0"/>
        <v>37</v>
      </c>
      <c r="AM2" s="26">
        <f t="shared" si="0"/>
        <v>38</v>
      </c>
      <c r="AN2" s="26">
        <f t="shared" si="0"/>
        <v>39</v>
      </c>
      <c r="AO2" s="26">
        <f t="shared" si="0"/>
        <v>40</v>
      </c>
      <c r="AP2" s="26">
        <f t="shared" si="0"/>
        <v>41</v>
      </c>
      <c r="AQ2" s="26">
        <f t="shared" si="0"/>
        <v>42</v>
      </c>
      <c r="AR2" s="26">
        <f t="shared" si="0"/>
        <v>43</v>
      </c>
      <c r="AS2" s="26">
        <f t="shared" si="0"/>
        <v>44</v>
      </c>
      <c r="AT2" s="26">
        <f t="shared" si="0"/>
        <v>45</v>
      </c>
      <c r="AU2" s="26">
        <f t="shared" si="0"/>
        <v>46</v>
      </c>
      <c r="AV2" s="26">
        <f t="shared" si="0"/>
        <v>47</v>
      </c>
      <c r="AW2" s="26">
        <f t="shared" si="0"/>
        <v>48</v>
      </c>
      <c r="AX2" s="26">
        <f t="shared" si="0"/>
        <v>49</v>
      </c>
      <c r="AY2" s="26">
        <f t="shared" si="0"/>
        <v>50</v>
      </c>
      <c r="AZ2" s="26">
        <f t="shared" si="0"/>
        <v>51</v>
      </c>
      <c r="BA2" s="26">
        <f t="shared" si="0"/>
        <v>52</v>
      </c>
      <c r="BB2" s="26">
        <f t="shared" si="0"/>
        <v>53</v>
      </c>
      <c r="BC2" s="26">
        <f t="shared" si="0"/>
        <v>54</v>
      </c>
      <c r="BD2" s="26">
        <f t="shared" si="0"/>
        <v>55</v>
      </c>
      <c r="BE2" s="26">
        <f t="shared" si="0"/>
        <v>56</v>
      </c>
      <c r="BF2" s="26">
        <f t="shared" si="0"/>
        <v>57</v>
      </c>
      <c r="BG2" s="26">
        <f t="shared" si="0"/>
        <v>58</v>
      </c>
      <c r="BH2" s="26">
        <f t="shared" si="0"/>
        <v>59</v>
      </c>
      <c r="BI2" s="26">
        <f t="shared" si="0"/>
        <v>60</v>
      </c>
      <c r="BJ2" s="26">
        <f t="shared" si="0"/>
        <v>61</v>
      </c>
      <c r="BK2" s="26">
        <f t="shared" si="0"/>
        <v>62</v>
      </c>
      <c r="BL2" s="26">
        <f t="shared" si="0"/>
        <v>63</v>
      </c>
      <c r="BM2" s="26">
        <f t="shared" si="0"/>
        <v>64</v>
      </c>
      <c r="BN2" s="26">
        <f t="shared" si="0"/>
        <v>65</v>
      </c>
      <c r="BO2" s="26">
        <f t="shared" si="0"/>
        <v>66</v>
      </c>
      <c r="BP2" s="26">
        <f t="shared" si="0"/>
        <v>67</v>
      </c>
      <c r="BQ2" s="26">
        <f t="shared" si="0"/>
        <v>68</v>
      </c>
      <c r="BR2" s="26">
        <f t="shared" ref="BR2:EC2" si="1">COLUMN()-1</f>
        <v>69</v>
      </c>
      <c r="BS2" s="26">
        <f t="shared" si="1"/>
        <v>70</v>
      </c>
      <c r="BT2" s="26">
        <f t="shared" si="1"/>
        <v>71</v>
      </c>
      <c r="BU2" s="26">
        <f t="shared" si="1"/>
        <v>72</v>
      </c>
      <c r="BV2" s="26">
        <f t="shared" si="1"/>
        <v>73</v>
      </c>
      <c r="BW2" s="26">
        <f t="shared" si="1"/>
        <v>74</v>
      </c>
      <c r="BX2" s="26">
        <f t="shared" si="1"/>
        <v>75</v>
      </c>
      <c r="BY2" s="26">
        <f t="shared" si="1"/>
        <v>76</v>
      </c>
      <c r="BZ2" s="26">
        <f t="shared" si="1"/>
        <v>77</v>
      </c>
      <c r="CA2" s="26">
        <f t="shared" si="1"/>
        <v>78</v>
      </c>
      <c r="CB2" s="26">
        <f t="shared" si="1"/>
        <v>79</v>
      </c>
      <c r="CC2" s="26">
        <f t="shared" si="1"/>
        <v>80</v>
      </c>
      <c r="CD2" s="26">
        <f t="shared" si="1"/>
        <v>81</v>
      </c>
      <c r="CE2" s="26">
        <f t="shared" si="1"/>
        <v>82</v>
      </c>
      <c r="CF2" s="26">
        <f t="shared" si="1"/>
        <v>83</v>
      </c>
      <c r="CG2" s="26">
        <f t="shared" si="1"/>
        <v>84</v>
      </c>
      <c r="CH2" s="26">
        <f t="shared" si="1"/>
        <v>85</v>
      </c>
      <c r="CI2" s="26">
        <f t="shared" si="1"/>
        <v>86</v>
      </c>
      <c r="CJ2" s="26">
        <f t="shared" si="1"/>
        <v>87</v>
      </c>
      <c r="CK2" s="26">
        <f t="shared" si="1"/>
        <v>88</v>
      </c>
      <c r="CL2" s="26">
        <f t="shared" si="1"/>
        <v>89</v>
      </c>
      <c r="CM2" s="26">
        <f t="shared" si="1"/>
        <v>90</v>
      </c>
      <c r="CN2" s="26">
        <f t="shared" si="1"/>
        <v>91</v>
      </c>
      <c r="CO2" s="26">
        <f t="shared" si="1"/>
        <v>92</v>
      </c>
      <c r="CP2" s="26">
        <f t="shared" si="1"/>
        <v>93</v>
      </c>
      <c r="CQ2" s="26">
        <f t="shared" si="1"/>
        <v>94</v>
      </c>
      <c r="CR2" s="26">
        <f t="shared" si="1"/>
        <v>95</v>
      </c>
      <c r="CS2" s="26">
        <f t="shared" si="1"/>
        <v>96</v>
      </c>
      <c r="CT2" s="26">
        <f t="shared" si="1"/>
        <v>97</v>
      </c>
      <c r="CU2" s="26">
        <f t="shared" si="1"/>
        <v>98</v>
      </c>
      <c r="CV2" s="26">
        <f t="shared" si="1"/>
        <v>99</v>
      </c>
      <c r="CW2" s="26">
        <f t="shared" si="1"/>
        <v>100</v>
      </c>
      <c r="CX2" s="26">
        <f t="shared" si="1"/>
        <v>101</v>
      </c>
      <c r="CY2" s="26">
        <f t="shared" si="1"/>
        <v>102</v>
      </c>
      <c r="CZ2" s="26">
        <f t="shared" si="1"/>
        <v>103</v>
      </c>
      <c r="DA2" s="26">
        <f t="shared" si="1"/>
        <v>104</v>
      </c>
      <c r="DB2" s="26">
        <f t="shared" si="1"/>
        <v>105</v>
      </c>
      <c r="DC2" s="26">
        <f t="shared" si="1"/>
        <v>106</v>
      </c>
      <c r="DD2" s="26">
        <f t="shared" si="1"/>
        <v>107</v>
      </c>
      <c r="DE2" s="26">
        <f t="shared" si="1"/>
        <v>108</v>
      </c>
      <c r="DF2" s="26">
        <f t="shared" si="1"/>
        <v>109</v>
      </c>
      <c r="DG2" s="26">
        <f t="shared" si="1"/>
        <v>110</v>
      </c>
      <c r="DH2" s="26">
        <f t="shared" si="1"/>
        <v>111</v>
      </c>
      <c r="DI2" s="26">
        <f t="shared" si="1"/>
        <v>112</v>
      </c>
      <c r="DJ2" s="26">
        <f t="shared" si="1"/>
        <v>113</v>
      </c>
      <c r="DK2" s="26">
        <f t="shared" si="1"/>
        <v>114</v>
      </c>
      <c r="DL2" s="26">
        <f t="shared" si="1"/>
        <v>115</v>
      </c>
      <c r="DM2" s="26">
        <f t="shared" si="1"/>
        <v>116</v>
      </c>
      <c r="DN2" s="26">
        <f t="shared" si="1"/>
        <v>117</v>
      </c>
      <c r="DO2" s="26">
        <f t="shared" si="1"/>
        <v>118</v>
      </c>
      <c r="DP2" s="26">
        <f t="shared" si="1"/>
        <v>119</v>
      </c>
      <c r="DQ2" s="26">
        <f t="shared" si="1"/>
        <v>120</v>
      </c>
      <c r="DR2" s="26">
        <f t="shared" si="1"/>
        <v>121</v>
      </c>
      <c r="DS2" s="26">
        <f t="shared" si="1"/>
        <v>122</v>
      </c>
      <c r="DT2" s="26">
        <f t="shared" si="1"/>
        <v>123</v>
      </c>
      <c r="DU2" s="26">
        <f t="shared" si="1"/>
        <v>124</v>
      </c>
      <c r="DV2" s="26">
        <f t="shared" si="1"/>
        <v>125</v>
      </c>
      <c r="DW2" s="26">
        <f t="shared" si="1"/>
        <v>126</v>
      </c>
      <c r="DX2" s="26">
        <f t="shared" si="1"/>
        <v>127</v>
      </c>
      <c r="DY2" s="26">
        <f t="shared" si="1"/>
        <v>128</v>
      </c>
      <c r="DZ2" s="26">
        <f t="shared" si="1"/>
        <v>129</v>
      </c>
      <c r="EA2" s="26">
        <f t="shared" si="1"/>
        <v>130</v>
      </c>
      <c r="EB2" s="26">
        <f t="shared" si="1"/>
        <v>131</v>
      </c>
      <c r="EC2" s="26">
        <f t="shared" si="1"/>
        <v>132</v>
      </c>
      <c r="ED2" s="26">
        <f t="shared" ref="ED2:EM2" si="2">COLUMN()-1</f>
        <v>133</v>
      </c>
      <c r="EE2" s="26">
        <f t="shared" si="2"/>
        <v>134</v>
      </c>
      <c r="EF2" s="26">
        <f t="shared" si="2"/>
        <v>135</v>
      </c>
      <c r="EG2" s="26">
        <f t="shared" si="2"/>
        <v>136</v>
      </c>
      <c r="EH2" s="26">
        <f t="shared" si="2"/>
        <v>137</v>
      </c>
      <c r="EI2" s="26">
        <f t="shared" si="2"/>
        <v>138</v>
      </c>
      <c r="EJ2" s="26">
        <f t="shared" si="2"/>
        <v>139</v>
      </c>
      <c r="EK2" s="26">
        <f t="shared" si="2"/>
        <v>140</v>
      </c>
      <c r="EL2" s="26">
        <f t="shared" si="2"/>
        <v>141</v>
      </c>
      <c r="EM2" s="26">
        <f t="shared" si="2"/>
        <v>142</v>
      </c>
    </row>
    <row r="3" spans="1:143" x14ac:dyDescent="0.15">
      <c r="A3" s="26" t="s">
        <v>42</v>
      </c>
      <c r="B3" s="27" t="s">
        <v>43</v>
      </c>
      <c r="C3" s="27" t="s">
        <v>44</v>
      </c>
      <c r="D3" s="27" t="s">
        <v>45</v>
      </c>
      <c r="E3" s="27" t="s">
        <v>46</v>
      </c>
      <c r="F3" s="27" t="s">
        <v>47</v>
      </c>
      <c r="G3" s="27" t="s">
        <v>48</v>
      </c>
      <c r="H3" s="83" t="s">
        <v>49</v>
      </c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5"/>
      <c r="W3" s="89" t="s">
        <v>50</v>
      </c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2"/>
      <c r="AU3" s="82"/>
      <c r="AV3" s="82"/>
      <c r="AW3" s="82"/>
      <c r="AX3" s="82"/>
      <c r="AY3" s="82"/>
      <c r="AZ3" s="82"/>
      <c r="BA3" s="82"/>
      <c r="BB3" s="82"/>
      <c r="BC3" s="82"/>
      <c r="BD3" s="82"/>
      <c r="BE3" s="82"/>
      <c r="BF3" s="82"/>
      <c r="BG3" s="82"/>
      <c r="BH3" s="82"/>
      <c r="BI3" s="82"/>
      <c r="BJ3" s="82"/>
      <c r="BK3" s="82"/>
      <c r="BL3" s="82"/>
      <c r="BM3" s="82"/>
      <c r="BN3" s="82"/>
      <c r="BO3" s="82"/>
      <c r="BP3" s="82"/>
      <c r="BQ3" s="82"/>
      <c r="BR3" s="82"/>
      <c r="BS3" s="82"/>
      <c r="BT3" s="82"/>
      <c r="BU3" s="82"/>
      <c r="BV3" s="82"/>
      <c r="BW3" s="82"/>
      <c r="BX3" s="82"/>
      <c r="BY3" s="82"/>
      <c r="BZ3" s="82"/>
      <c r="CA3" s="82"/>
      <c r="CB3" s="82"/>
      <c r="CC3" s="82"/>
      <c r="CD3" s="82"/>
      <c r="CE3" s="82"/>
      <c r="CF3" s="82"/>
      <c r="CG3" s="82"/>
      <c r="CH3" s="82"/>
      <c r="CI3" s="82"/>
      <c r="CJ3" s="82"/>
      <c r="CK3" s="82"/>
      <c r="CL3" s="82"/>
      <c r="CM3" s="82"/>
      <c r="CN3" s="82"/>
      <c r="CO3" s="82"/>
      <c r="CP3" s="82"/>
      <c r="CQ3" s="82"/>
      <c r="CR3" s="82"/>
      <c r="CS3" s="82"/>
      <c r="CT3" s="82"/>
      <c r="CU3" s="82"/>
      <c r="CV3" s="82"/>
      <c r="CW3" s="82"/>
      <c r="CX3" s="82"/>
      <c r="CY3" s="82"/>
      <c r="CZ3" s="82"/>
      <c r="DA3" s="82"/>
      <c r="DB3" s="82"/>
      <c r="DC3" s="82"/>
      <c r="DD3" s="82"/>
      <c r="DE3" s="82"/>
      <c r="DF3" s="82"/>
      <c r="DG3" s="82" t="s">
        <v>51</v>
      </c>
      <c r="DH3" s="82"/>
      <c r="DI3" s="82"/>
      <c r="DJ3" s="82"/>
      <c r="DK3" s="82"/>
      <c r="DL3" s="82"/>
      <c r="DM3" s="82"/>
      <c r="DN3" s="82"/>
      <c r="DO3" s="82"/>
      <c r="DP3" s="82"/>
      <c r="DQ3" s="82"/>
      <c r="DR3" s="82"/>
      <c r="DS3" s="82"/>
      <c r="DT3" s="82"/>
      <c r="DU3" s="82"/>
      <c r="DV3" s="82"/>
      <c r="DW3" s="82"/>
      <c r="DX3" s="82"/>
      <c r="DY3" s="82"/>
      <c r="DZ3" s="82"/>
      <c r="EA3" s="82"/>
      <c r="EB3" s="82"/>
      <c r="EC3" s="82"/>
      <c r="ED3" s="82"/>
      <c r="EE3" s="82"/>
      <c r="EF3" s="82"/>
      <c r="EG3" s="82"/>
      <c r="EH3" s="82"/>
      <c r="EI3" s="82"/>
      <c r="EJ3" s="82"/>
      <c r="EK3" s="82"/>
      <c r="EL3" s="82"/>
      <c r="EM3" s="82"/>
    </row>
    <row r="4" spans="1:143" x14ac:dyDescent="0.15">
      <c r="A4" s="26" t="s">
        <v>52</v>
      </c>
      <c r="B4" s="28"/>
      <c r="C4" s="28"/>
      <c r="D4" s="28"/>
      <c r="E4" s="28"/>
      <c r="F4" s="28"/>
      <c r="G4" s="28"/>
      <c r="H4" s="86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8"/>
      <c r="W4" s="82" t="s">
        <v>53</v>
      </c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 t="s">
        <v>54</v>
      </c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 t="s">
        <v>55</v>
      </c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 t="s">
        <v>56</v>
      </c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 t="s">
        <v>57</v>
      </c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 t="s">
        <v>58</v>
      </c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 t="s">
        <v>59</v>
      </c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 t="s">
        <v>60</v>
      </c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 t="s">
        <v>61</v>
      </c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 t="s">
        <v>62</v>
      </c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 t="s">
        <v>63</v>
      </c>
      <c r="ED4" s="82"/>
      <c r="EE4" s="82"/>
      <c r="EF4" s="82"/>
      <c r="EG4" s="82"/>
      <c r="EH4" s="82"/>
      <c r="EI4" s="82"/>
      <c r="EJ4" s="82"/>
      <c r="EK4" s="82"/>
      <c r="EL4" s="82"/>
      <c r="EM4" s="82"/>
    </row>
    <row r="5" spans="1:143" x14ac:dyDescent="0.15">
      <c r="A5" s="26" t="s">
        <v>64</v>
      </c>
      <c r="B5" s="29"/>
      <c r="C5" s="29"/>
      <c r="D5" s="29"/>
      <c r="E5" s="29"/>
      <c r="F5" s="29"/>
      <c r="G5" s="29"/>
      <c r="H5" s="30" t="s">
        <v>65</v>
      </c>
      <c r="I5" s="30" t="s">
        <v>66</v>
      </c>
      <c r="J5" s="30" t="s">
        <v>67</v>
      </c>
      <c r="K5" s="30" t="s">
        <v>68</v>
      </c>
      <c r="L5" s="30" t="s">
        <v>69</v>
      </c>
      <c r="M5" s="30" t="s">
        <v>70</v>
      </c>
      <c r="N5" s="30" t="s">
        <v>71</v>
      </c>
      <c r="O5" s="30" t="s">
        <v>72</v>
      </c>
      <c r="P5" s="30" t="s">
        <v>73</v>
      </c>
      <c r="Q5" s="30" t="s">
        <v>74</v>
      </c>
      <c r="R5" s="30" t="s">
        <v>75</v>
      </c>
      <c r="S5" s="30" t="s">
        <v>76</v>
      </c>
      <c r="T5" s="30" t="s">
        <v>77</v>
      </c>
      <c r="U5" s="30" t="s">
        <v>78</v>
      </c>
      <c r="V5" s="30" t="s">
        <v>79</v>
      </c>
      <c r="W5" s="30" t="s">
        <v>80</v>
      </c>
      <c r="X5" s="30" t="s">
        <v>81</v>
      </c>
      <c r="Y5" s="30" t="s">
        <v>82</v>
      </c>
      <c r="Z5" s="30" t="s">
        <v>83</v>
      </c>
      <c r="AA5" s="30" t="s">
        <v>84</v>
      </c>
      <c r="AB5" s="30" t="s">
        <v>85</v>
      </c>
      <c r="AC5" s="30" t="s">
        <v>86</v>
      </c>
      <c r="AD5" s="30" t="s">
        <v>87</v>
      </c>
      <c r="AE5" s="30" t="s">
        <v>88</v>
      </c>
      <c r="AF5" s="30" t="s">
        <v>89</v>
      </c>
      <c r="AG5" s="30" t="s">
        <v>90</v>
      </c>
      <c r="AH5" s="30" t="s">
        <v>80</v>
      </c>
      <c r="AI5" s="30" t="s">
        <v>81</v>
      </c>
      <c r="AJ5" s="30" t="s">
        <v>82</v>
      </c>
      <c r="AK5" s="30" t="s">
        <v>83</v>
      </c>
      <c r="AL5" s="30" t="s">
        <v>84</v>
      </c>
      <c r="AM5" s="30" t="s">
        <v>85</v>
      </c>
      <c r="AN5" s="30" t="s">
        <v>86</v>
      </c>
      <c r="AO5" s="30" t="s">
        <v>87</v>
      </c>
      <c r="AP5" s="30" t="s">
        <v>88</v>
      </c>
      <c r="AQ5" s="30" t="s">
        <v>89</v>
      </c>
      <c r="AR5" s="30" t="s">
        <v>91</v>
      </c>
      <c r="AS5" s="30" t="s">
        <v>80</v>
      </c>
      <c r="AT5" s="30" t="s">
        <v>81</v>
      </c>
      <c r="AU5" s="30" t="s">
        <v>82</v>
      </c>
      <c r="AV5" s="30" t="s">
        <v>83</v>
      </c>
      <c r="AW5" s="30" t="s">
        <v>84</v>
      </c>
      <c r="AX5" s="30" t="s">
        <v>85</v>
      </c>
      <c r="AY5" s="30" t="s">
        <v>86</v>
      </c>
      <c r="AZ5" s="30" t="s">
        <v>87</v>
      </c>
      <c r="BA5" s="30" t="s">
        <v>88</v>
      </c>
      <c r="BB5" s="30" t="s">
        <v>89</v>
      </c>
      <c r="BC5" s="30" t="s">
        <v>91</v>
      </c>
      <c r="BD5" s="30" t="s">
        <v>80</v>
      </c>
      <c r="BE5" s="30" t="s">
        <v>81</v>
      </c>
      <c r="BF5" s="30" t="s">
        <v>82</v>
      </c>
      <c r="BG5" s="30" t="s">
        <v>83</v>
      </c>
      <c r="BH5" s="30" t="s">
        <v>84</v>
      </c>
      <c r="BI5" s="30" t="s">
        <v>85</v>
      </c>
      <c r="BJ5" s="30" t="s">
        <v>86</v>
      </c>
      <c r="BK5" s="30" t="s">
        <v>87</v>
      </c>
      <c r="BL5" s="30" t="s">
        <v>88</v>
      </c>
      <c r="BM5" s="30" t="s">
        <v>89</v>
      </c>
      <c r="BN5" s="30" t="s">
        <v>91</v>
      </c>
      <c r="BO5" s="30" t="s">
        <v>80</v>
      </c>
      <c r="BP5" s="30" t="s">
        <v>81</v>
      </c>
      <c r="BQ5" s="30" t="s">
        <v>82</v>
      </c>
      <c r="BR5" s="30" t="s">
        <v>83</v>
      </c>
      <c r="BS5" s="30" t="s">
        <v>84</v>
      </c>
      <c r="BT5" s="30" t="s">
        <v>85</v>
      </c>
      <c r="BU5" s="30" t="s">
        <v>86</v>
      </c>
      <c r="BV5" s="30" t="s">
        <v>87</v>
      </c>
      <c r="BW5" s="30" t="s">
        <v>88</v>
      </c>
      <c r="BX5" s="30" t="s">
        <v>89</v>
      </c>
      <c r="BY5" s="30" t="s">
        <v>91</v>
      </c>
      <c r="BZ5" s="30" t="s">
        <v>80</v>
      </c>
      <c r="CA5" s="30" t="s">
        <v>81</v>
      </c>
      <c r="CB5" s="30" t="s">
        <v>82</v>
      </c>
      <c r="CC5" s="30" t="s">
        <v>83</v>
      </c>
      <c r="CD5" s="30" t="s">
        <v>84</v>
      </c>
      <c r="CE5" s="30" t="s">
        <v>85</v>
      </c>
      <c r="CF5" s="30" t="s">
        <v>86</v>
      </c>
      <c r="CG5" s="30" t="s">
        <v>87</v>
      </c>
      <c r="CH5" s="30" t="s">
        <v>88</v>
      </c>
      <c r="CI5" s="30" t="s">
        <v>89</v>
      </c>
      <c r="CJ5" s="30" t="s">
        <v>91</v>
      </c>
      <c r="CK5" s="30" t="s">
        <v>80</v>
      </c>
      <c r="CL5" s="30" t="s">
        <v>81</v>
      </c>
      <c r="CM5" s="30" t="s">
        <v>82</v>
      </c>
      <c r="CN5" s="30" t="s">
        <v>83</v>
      </c>
      <c r="CO5" s="30" t="s">
        <v>84</v>
      </c>
      <c r="CP5" s="30" t="s">
        <v>85</v>
      </c>
      <c r="CQ5" s="30" t="s">
        <v>86</v>
      </c>
      <c r="CR5" s="30" t="s">
        <v>87</v>
      </c>
      <c r="CS5" s="30" t="s">
        <v>88</v>
      </c>
      <c r="CT5" s="30" t="s">
        <v>89</v>
      </c>
      <c r="CU5" s="30" t="s">
        <v>91</v>
      </c>
      <c r="CV5" s="30" t="s">
        <v>80</v>
      </c>
      <c r="CW5" s="30" t="s">
        <v>81</v>
      </c>
      <c r="CX5" s="30" t="s">
        <v>82</v>
      </c>
      <c r="CY5" s="30" t="s">
        <v>83</v>
      </c>
      <c r="CZ5" s="30" t="s">
        <v>84</v>
      </c>
      <c r="DA5" s="30" t="s">
        <v>85</v>
      </c>
      <c r="DB5" s="30" t="s">
        <v>86</v>
      </c>
      <c r="DC5" s="30" t="s">
        <v>87</v>
      </c>
      <c r="DD5" s="30" t="s">
        <v>88</v>
      </c>
      <c r="DE5" s="30" t="s">
        <v>89</v>
      </c>
      <c r="DF5" s="30" t="s">
        <v>91</v>
      </c>
      <c r="DG5" s="30" t="s">
        <v>80</v>
      </c>
      <c r="DH5" s="30" t="s">
        <v>81</v>
      </c>
      <c r="DI5" s="30" t="s">
        <v>82</v>
      </c>
      <c r="DJ5" s="30" t="s">
        <v>83</v>
      </c>
      <c r="DK5" s="30" t="s">
        <v>84</v>
      </c>
      <c r="DL5" s="30" t="s">
        <v>85</v>
      </c>
      <c r="DM5" s="30" t="s">
        <v>86</v>
      </c>
      <c r="DN5" s="30" t="s">
        <v>87</v>
      </c>
      <c r="DO5" s="30" t="s">
        <v>88</v>
      </c>
      <c r="DP5" s="30" t="s">
        <v>89</v>
      </c>
      <c r="DQ5" s="30" t="s">
        <v>91</v>
      </c>
      <c r="DR5" s="30" t="s">
        <v>80</v>
      </c>
      <c r="DS5" s="30" t="s">
        <v>81</v>
      </c>
      <c r="DT5" s="30" t="s">
        <v>82</v>
      </c>
      <c r="DU5" s="30" t="s">
        <v>83</v>
      </c>
      <c r="DV5" s="30" t="s">
        <v>84</v>
      </c>
      <c r="DW5" s="30" t="s">
        <v>85</v>
      </c>
      <c r="DX5" s="30" t="s">
        <v>86</v>
      </c>
      <c r="DY5" s="30" t="s">
        <v>87</v>
      </c>
      <c r="DZ5" s="30" t="s">
        <v>88</v>
      </c>
      <c r="EA5" s="30" t="s">
        <v>89</v>
      </c>
      <c r="EB5" s="30" t="s">
        <v>91</v>
      </c>
      <c r="EC5" s="30" t="s">
        <v>80</v>
      </c>
      <c r="ED5" s="30" t="s">
        <v>81</v>
      </c>
      <c r="EE5" s="30" t="s">
        <v>82</v>
      </c>
      <c r="EF5" s="30" t="s">
        <v>83</v>
      </c>
      <c r="EG5" s="30" t="s">
        <v>84</v>
      </c>
      <c r="EH5" s="30" t="s">
        <v>85</v>
      </c>
      <c r="EI5" s="30" t="s">
        <v>86</v>
      </c>
      <c r="EJ5" s="30" t="s">
        <v>87</v>
      </c>
      <c r="EK5" s="30" t="s">
        <v>88</v>
      </c>
      <c r="EL5" s="30" t="s">
        <v>89</v>
      </c>
      <c r="EM5" s="30" t="s">
        <v>91</v>
      </c>
    </row>
    <row r="6" spans="1:143" s="34" customFormat="1" x14ac:dyDescent="0.15">
      <c r="A6" s="26" t="s">
        <v>92</v>
      </c>
      <c r="B6" s="31">
        <f>B7</f>
        <v>2015</v>
      </c>
      <c r="C6" s="31">
        <f t="shared" ref="C6:V6" si="3">C7</f>
        <v>52132</v>
      </c>
      <c r="D6" s="31">
        <f t="shared" si="3"/>
        <v>46</v>
      </c>
      <c r="E6" s="31">
        <f t="shared" si="3"/>
        <v>1</v>
      </c>
      <c r="F6" s="31">
        <f t="shared" si="3"/>
        <v>0</v>
      </c>
      <c r="G6" s="31">
        <f t="shared" si="3"/>
        <v>1</v>
      </c>
      <c r="H6" s="31" t="str">
        <f t="shared" si="3"/>
        <v>秋田県　北秋田市</v>
      </c>
      <c r="I6" s="31" t="str">
        <f t="shared" si="3"/>
        <v>法適用</v>
      </c>
      <c r="J6" s="31" t="str">
        <f t="shared" si="3"/>
        <v>水道事業</v>
      </c>
      <c r="K6" s="31" t="str">
        <f t="shared" si="3"/>
        <v>末端給水事業</v>
      </c>
      <c r="L6" s="31" t="str">
        <f t="shared" si="3"/>
        <v>A8</v>
      </c>
      <c r="M6" s="32" t="str">
        <f t="shared" si="3"/>
        <v>-</v>
      </c>
      <c r="N6" s="32">
        <f t="shared" si="3"/>
        <v>91.15</v>
      </c>
      <c r="O6" s="32">
        <f t="shared" si="3"/>
        <v>27.93</v>
      </c>
      <c r="P6" s="32">
        <f t="shared" si="3"/>
        <v>2515</v>
      </c>
      <c r="Q6" s="32">
        <f t="shared" si="3"/>
        <v>34129</v>
      </c>
      <c r="R6" s="32">
        <f t="shared" si="3"/>
        <v>1152.76</v>
      </c>
      <c r="S6" s="32">
        <f t="shared" si="3"/>
        <v>29.61</v>
      </c>
      <c r="T6" s="32">
        <f t="shared" si="3"/>
        <v>9472</v>
      </c>
      <c r="U6" s="32">
        <f t="shared" si="3"/>
        <v>10.08</v>
      </c>
      <c r="V6" s="32">
        <f t="shared" si="3"/>
        <v>939.68</v>
      </c>
      <c r="W6" s="33">
        <f>IF(W7="",NA(),W7)</f>
        <v>119.04</v>
      </c>
      <c r="X6" s="33">
        <f t="shared" ref="X6:AF6" si="4">IF(X7="",NA(),X7)</f>
        <v>120.18</v>
      </c>
      <c r="Y6" s="33">
        <f t="shared" si="4"/>
        <v>114.37</v>
      </c>
      <c r="Z6" s="33">
        <f t="shared" si="4"/>
        <v>117.86</v>
      </c>
      <c r="AA6" s="33">
        <f t="shared" si="4"/>
        <v>123.21</v>
      </c>
      <c r="AB6" s="33">
        <f t="shared" si="4"/>
        <v>104.82</v>
      </c>
      <c r="AC6" s="33">
        <f t="shared" si="4"/>
        <v>104.95</v>
      </c>
      <c r="AD6" s="33">
        <f t="shared" si="4"/>
        <v>105.53</v>
      </c>
      <c r="AE6" s="33">
        <f t="shared" si="4"/>
        <v>107.2</v>
      </c>
      <c r="AF6" s="33">
        <f t="shared" si="4"/>
        <v>106.62</v>
      </c>
      <c r="AG6" s="32" t="str">
        <f>IF(AG7="","",IF(AG7="-","【-】","【"&amp;SUBSTITUTE(TEXT(AG7,"#,##0.00"),"-","△")&amp;"】"))</f>
        <v>【113.56】</v>
      </c>
      <c r="AH6" s="32">
        <f>IF(AH7="",NA(),AH7)</f>
        <v>0</v>
      </c>
      <c r="AI6" s="32">
        <f t="shared" ref="AI6:AQ6" si="5">IF(AI7="",NA(),AI7)</f>
        <v>0</v>
      </c>
      <c r="AJ6" s="32">
        <f t="shared" si="5"/>
        <v>0</v>
      </c>
      <c r="AK6" s="32">
        <f t="shared" si="5"/>
        <v>0</v>
      </c>
      <c r="AL6" s="32">
        <f t="shared" si="5"/>
        <v>0</v>
      </c>
      <c r="AM6" s="33">
        <f t="shared" si="5"/>
        <v>26.83</v>
      </c>
      <c r="AN6" s="33">
        <f t="shared" si="5"/>
        <v>26.81</v>
      </c>
      <c r="AO6" s="33">
        <f t="shared" si="5"/>
        <v>28.31</v>
      </c>
      <c r="AP6" s="33">
        <f t="shared" si="5"/>
        <v>13.46</v>
      </c>
      <c r="AQ6" s="33">
        <f t="shared" si="5"/>
        <v>12.59</v>
      </c>
      <c r="AR6" s="32" t="str">
        <f>IF(AR7="","",IF(AR7="-","【-】","【"&amp;SUBSTITUTE(TEXT(AR7,"#,##0.00"),"-","△")&amp;"】"))</f>
        <v>【0.87】</v>
      </c>
      <c r="AS6" s="33">
        <f>IF(AS7="",NA(),AS7)</f>
        <v>6996.53</v>
      </c>
      <c r="AT6" s="33">
        <f t="shared" ref="AT6:BB6" si="6">IF(AT7="",NA(),AT7)</f>
        <v>7679.21</v>
      </c>
      <c r="AU6" s="33">
        <f t="shared" si="6"/>
        <v>23319.54</v>
      </c>
      <c r="AV6" s="33">
        <f t="shared" si="6"/>
        <v>4368.22</v>
      </c>
      <c r="AW6" s="33">
        <f t="shared" si="6"/>
        <v>6425.77</v>
      </c>
      <c r="AX6" s="33">
        <f t="shared" si="6"/>
        <v>1197.1099999999999</v>
      </c>
      <c r="AY6" s="33">
        <f t="shared" si="6"/>
        <v>1002.64</v>
      </c>
      <c r="AZ6" s="33">
        <f t="shared" si="6"/>
        <v>1164.51</v>
      </c>
      <c r="BA6" s="33">
        <f t="shared" si="6"/>
        <v>434.72</v>
      </c>
      <c r="BB6" s="33">
        <f t="shared" si="6"/>
        <v>416.14</v>
      </c>
      <c r="BC6" s="32" t="str">
        <f>IF(BC7="","",IF(BC7="-","【-】","【"&amp;SUBSTITUTE(TEXT(BC7,"#,##0.00"),"-","△")&amp;"】"))</f>
        <v>【262.74】</v>
      </c>
      <c r="BD6" s="33">
        <f>IF(BD7="",NA(),BD7)</f>
        <v>122.69</v>
      </c>
      <c r="BE6" s="33">
        <f t="shared" ref="BE6:BM6" si="7">IF(BE7="",NA(),BE7)</f>
        <v>104.2</v>
      </c>
      <c r="BF6" s="33">
        <f t="shared" si="7"/>
        <v>86.87</v>
      </c>
      <c r="BG6" s="33">
        <f t="shared" si="7"/>
        <v>67.7</v>
      </c>
      <c r="BH6" s="33">
        <f t="shared" si="7"/>
        <v>63.57</v>
      </c>
      <c r="BI6" s="33">
        <f t="shared" si="7"/>
        <v>532.29999999999995</v>
      </c>
      <c r="BJ6" s="33">
        <f t="shared" si="7"/>
        <v>520.29999999999995</v>
      </c>
      <c r="BK6" s="33">
        <f t="shared" si="7"/>
        <v>498.27</v>
      </c>
      <c r="BL6" s="33">
        <f t="shared" si="7"/>
        <v>495.76</v>
      </c>
      <c r="BM6" s="33">
        <f t="shared" si="7"/>
        <v>487.22</v>
      </c>
      <c r="BN6" s="32" t="str">
        <f>IF(BN7="","",IF(BN7="-","【-】","【"&amp;SUBSTITUTE(TEXT(BN7,"#,##0.00"),"-","△")&amp;"】"))</f>
        <v>【276.38】</v>
      </c>
      <c r="BO6" s="33">
        <f>IF(BO7="",NA(),BO7)</f>
        <v>113.05</v>
      </c>
      <c r="BP6" s="33">
        <f t="shared" ref="BP6:BX6" si="8">IF(BP7="",NA(),BP7)</f>
        <v>114.81</v>
      </c>
      <c r="BQ6" s="33">
        <f t="shared" si="8"/>
        <v>107.53</v>
      </c>
      <c r="BR6" s="33">
        <f t="shared" si="8"/>
        <v>112.83</v>
      </c>
      <c r="BS6" s="33">
        <f t="shared" si="8"/>
        <v>114.49</v>
      </c>
      <c r="BT6" s="33">
        <f t="shared" si="8"/>
        <v>90.17</v>
      </c>
      <c r="BU6" s="33">
        <f t="shared" si="8"/>
        <v>90.69</v>
      </c>
      <c r="BV6" s="33">
        <f t="shared" si="8"/>
        <v>90.64</v>
      </c>
      <c r="BW6" s="33">
        <f t="shared" si="8"/>
        <v>93.66</v>
      </c>
      <c r="BX6" s="33">
        <f t="shared" si="8"/>
        <v>92.76</v>
      </c>
      <c r="BY6" s="32" t="str">
        <f>IF(BY7="","",IF(BY7="-","【-】","【"&amp;SUBSTITUTE(TEXT(BY7,"#,##0.00"),"-","△")&amp;"】"))</f>
        <v>【104.99】</v>
      </c>
      <c r="BZ6" s="33">
        <f>IF(BZ7="",NA(),BZ7)</f>
        <v>114.71</v>
      </c>
      <c r="CA6" s="33">
        <f t="shared" ref="CA6:CI6" si="9">IF(CA7="",NA(),CA7)</f>
        <v>112.69</v>
      </c>
      <c r="CB6" s="33">
        <f t="shared" si="9"/>
        <v>121.09</v>
      </c>
      <c r="CC6" s="33">
        <f t="shared" si="9"/>
        <v>115.38</v>
      </c>
      <c r="CD6" s="33">
        <f t="shared" si="9"/>
        <v>114.05</v>
      </c>
      <c r="CE6" s="33">
        <f t="shared" si="9"/>
        <v>210.28</v>
      </c>
      <c r="CF6" s="33">
        <f t="shared" si="9"/>
        <v>211.08</v>
      </c>
      <c r="CG6" s="33">
        <f t="shared" si="9"/>
        <v>213.52</v>
      </c>
      <c r="CH6" s="33">
        <f t="shared" si="9"/>
        <v>208.21</v>
      </c>
      <c r="CI6" s="33">
        <f t="shared" si="9"/>
        <v>208.67</v>
      </c>
      <c r="CJ6" s="32" t="str">
        <f>IF(CJ7="","",IF(CJ7="-","【-】","【"&amp;SUBSTITUTE(TEXT(CJ7,"#,##0.00"),"-","△")&amp;"】"))</f>
        <v>【163.72】</v>
      </c>
      <c r="CK6" s="33">
        <f>IF(CK7="",NA(),CK7)</f>
        <v>61.31</v>
      </c>
      <c r="CL6" s="33">
        <f t="shared" ref="CL6:CT6" si="10">IF(CL7="",NA(),CL7)</f>
        <v>63.92</v>
      </c>
      <c r="CM6" s="33">
        <f t="shared" si="10"/>
        <v>63.3</v>
      </c>
      <c r="CN6" s="33">
        <f t="shared" si="10"/>
        <v>61.93</v>
      </c>
      <c r="CO6" s="33">
        <f t="shared" si="10"/>
        <v>60.28</v>
      </c>
      <c r="CP6" s="33">
        <f t="shared" si="10"/>
        <v>50.49</v>
      </c>
      <c r="CQ6" s="33">
        <f t="shared" si="10"/>
        <v>49.69</v>
      </c>
      <c r="CR6" s="33">
        <f t="shared" si="10"/>
        <v>49.77</v>
      </c>
      <c r="CS6" s="33">
        <f t="shared" si="10"/>
        <v>49.22</v>
      </c>
      <c r="CT6" s="33">
        <f t="shared" si="10"/>
        <v>49.08</v>
      </c>
      <c r="CU6" s="32" t="str">
        <f>IF(CU7="","",IF(CU7="-","【-】","【"&amp;SUBSTITUTE(TEXT(CU7,"#,##0.00"),"-","△")&amp;"】"))</f>
        <v>【59.76】</v>
      </c>
      <c r="CV6" s="33">
        <f>IF(CV7="",NA(),CV7)</f>
        <v>81.819999999999993</v>
      </c>
      <c r="CW6" s="33">
        <f t="shared" ref="CW6:DE6" si="11">IF(CW7="",NA(),CW7)</f>
        <v>79.12</v>
      </c>
      <c r="CX6" s="33">
        <f t="shared" si="11"/>
        <v>78.33</v>
      </c>
      <c r="CY6" s="33">
        <f t="shared" si="11"/>
        <v>80.09</v>
      </c>
      <c r="CZ6" s="33">
        <f t="shared" si="11"/>
        <v>81.37</v>
      </c>
      <c r="DA6" s="33">
        <f t="shared" si="11"/>
        <v>78.7</v>
      </c>
      <c r="DB6" s="33">
        <f t="shared" si="11"/>
        <v>80.010000000000005</v>
      </c>
      <c r="DC6" s="33">
        <f t="shared" si="11"/>
        <v>79.98</v>
      </c>
      <c r="DD6" s="33">
        <f t="shared" si="11"/>
        <v>79.48</v>
      </c>
      <c r="DE6" s="33">
        <f t="shared" si="11"/>
        <v>79.3</v>
      </c>
      <c r="DF6" s="32" t="str">
        <f>IF(DF7="","",IF(DF7="-","【-】","【"&amp;SUBSTITUTE(TEXT(DF7,"#,##0.00"),"-","△")&amp;"】"))</f>
        <v>【89.95】</v>
      </c>
      <c r="DG6" s="33">
        <f>IF(DG7="",NA(),DG7)</f>
        <v>46.3</v>
      </c>
      <c r="DH6" s="33">
        <f t="shared" ref="DH6:DP6" si="12">IF(DH7="",NA(),DH7)</f>
        <v>48.73</v>
      </c>
      <c r="DI6" s="33">
        <f t="shared" si="12"/>
        <v>51.03</v>
      </c>
      <c r="DJ6" s="33">
        <f t="shared" si="12"/>
        <v>55.16</v>
      </c>
      <c r="DK6" s="33">
        <f t="shared" si="12"/>
        <v>57.3</v>
      </c>
      <c r="DL6" s="33">
        <f t="shared" si="12"/>
        <v>34.24</v>
      </c>
      <c r="DM6" s="33">
        <f t="shared" si="12"/>
        <v>35.18</v>
      </c>
      <c r="DN6" s="33">
        <f t="shared" si="12"/>
        <v>36.43</v>
      </c>
      <c r="DO6" s="33">
        <f t="shared" si="12"/>
        <v>46.12</v>
      </c>
      <c r="DP6" s="33">
        <f t="shared" si="12"/>
        <v>47.44</v>
      </c>
      <c r="DQ6" s="32" t="str">
        <f>IF(DQ7="","",IF(DQ7="-","【-】","【"&amp;SUBSTITUTE(TEXT(DQ7,"#,##0.00"),"-","△")&amp;"】"))</f>
        <v>【47.18】</v>
      </c>
      <c r="DR6" s="33">
        <f>IF(DR7="",NA(),DR7)</f>
        <v>3.38</v>
      </c>
      <c r="DS6" s="33">
        <f t="shared" ref="DS6:EA6" si="13">IF(DS7="",NA(),DS7)</f>
        <v>12.52</v>
      </c>
      <c r="DT6" s="33">
        <f t="shared" si="13"/>
        <v>9.26</v>
      </c>
      <c r="DU6" s="32">
        <f t="shared" si="13"/>
        <v>31.26</v>
      </c>
      <c r="DV6" s="33">
        <f t="shared" si="13"/>
        <v>34.380000000000003</v>
      </c>
      <c r="DW6" s="33">
        <f t="shared" si="13"/>
        <v>6.81</v>
      </c>
      <c r="DX6" s="33">
        <f t="shared" si="13"/>
        <v>8.41</v>
      </c>
      <c r="DY6" s="33">
        <f t="shared" si="13"/>
        <v>8.7200000000000006</v>
      </c>
      <c r="DZ6" s="33">
        <f t="shared" si="13"/>
        <v>9.86</v>
      </c>
      <c r="EA6" s="33">
        <f t="shared" si="13"/>
        <v>11.16</v>
      </c>
      <c r="EB6" s="32" t="str">
        <f>IF(EB7="","",IF(EB7="-","【-】","【"&amp;SUBSTITUTE(TEXT(EB7,"#,##0.00"),"-","△")&amp;"】"))</f>
        <v>【13.18】</v>
      </c>
      <c r="EC6" s="32">
        <f>IF(EC7="",NA(),EC7)</f>
        <v>0</v>
      </c>
      <c r="ED6" s="32">
        <f t="shared" ref="ED6:EL6" si="14">IF(ED7="",NA(),ED7)</f>
        <v>0</v>
      </c>
      <c r="EE6" s="32">
        <f t="shared" si="14"/>
        <v>0</v>
      </c>
      <c r="EF6" s="32">
        <f t="shared" si="14"/>
        <v>0</v>
      </c>
      <c r="EG6" s="32">
        <f t="shared" si="14"/>
        <v>0</v>
      </c>
      <c r="EH6" s="33">
        <f t="shared" si="14"/>
        <v>0.82</v>
      </c>
      <c r="EI6" s="33">
        <f t="shared" si="14"/>
        <v>0.66</v>
      </c>
      <c r="EJ6" s="33">
        <f t="shared" si="14"/>
        <v>0.64</v>
      </c>
      <c r="EK6" s="33">
        <f t="shared" si="14"/>
        <v>0.56000000000000005</v>
      </c>
      <c r="EL6" s="33">
        <f t="shared" si="14"/>
        <v>0.65</v>
      </c>
      <c r="EM6" s="32" t="str">
        <f>IF(EM7="","",IF(EM7="-","【-】","【"&amp;SUBSTITUTE(TEXT(EM7,"#,##0.00"),"-","△")&amp;"】"))</f>
        <v>【0.85】</v>
      </c>
    </row>
    <row r="7" spans="1:143" s="34" customFormat="1" x14ac:dyDescent="0.15">
      <c r="A7" s="26"/>
      <c r="B7" s="35">
        <v>2015</v>
      </c>
      <c r="C7" s="35">
        <v>52132</v>
      </c>
      <c r="D7" s="35">
        <v>46</v>
      </c>
      <c r="E7" s="35">
        <v>1</v>
      </c>
      <c r="F7" s="35">
        <v>0</v>
      </c>
      <c r="G7" s="35">
        <v>1</v>
      </c>
      <c r="H7" s="35" t="s">
        <v>93</v>
      </c>
      <c r="I7" s="35" t="s">
        <v>94</v>
      </c>
      <c r="J7" s="35" t="s">
        <v>95</v>
      </c>
      <c r="K7" s="35" t="s">
        <v>96</v>
      </c>
      <c r="L7" s="35" t="s">
        <v>97</v>
      </c>
      <c r="M7" s="36" t="s">
        <v>98</v>
      </c>
      <c r="N7" s="36">
        <v>91.15</v>
      </c>
      <c r="O7" s="36">
        <v>27.93</v>
      </c>
      <c r="P7" s="36">
        <v>2515</v>
      </c>
      <c r="Q7" s="36">
        <v>34129</v>
      </c>
      <c r="R7" s="36">
        <v>1152.76</v>
      </c>
      <c r="S7" s="36">
        <v>29.61</v>
      </c>
      <c r="T7" s="36">
        <v>9472</v>
      </c>
      <c r="U7" s="36">
        <v>10.08</v>
      </c>
      <c r="V7" s="36">
        <v>939.68</v>
      </c>
      <c r="W7" s="36">
        <v>119.04</v>
      </c>
      <c r="X7" s="36">
        <v>120.18</v>
      </c>
      <c r="Y7" s="36">
        <v>114.37</v>
      </c>
      <c r="Z7" s="36">
        <v>117.86</v>
      </c>
      <c r="AA7" s="36">
        <v>123.21</v>
      </c>
      <c r="AB7" s="36">
        <v>104.82</v>
      </c>
      <c r="AC7" s="36">
        <v>104.95</v>
      </c>
      <c r="AD7" s="36">
        <v>105.53</v>
      </c>
      <c r="AE7" s="36">
        <v>107.2</v>
      </c>
      <c r="AF7" s="36">
        <v>106.62</v>
      </c>
      <c r="AG7" s="36">
        <v>113.56</v>
      </c>
      <c r="AH7" s="36">
        <v>0</v>
      </c>
      <c r="AI7" s="36">
        <v>0</v>
      </c>
      <c r="AJ7" s="36">
        <v>0</v>
      </c>
      <c r="AK7" s="36">
        <v>0</v>
      </c>
      <c r="AL7" s="36">
        <v>0</v>
      </c>
      <c r="AM7" s="36">
        <v>26.83</v>
      </c>
      <c r="AN7" s="36">
        <v>26.81</v>
      </c>
      <c r="AO7" s="36">
        <v>28.31</v>
      </c>
      <c r="AP7" s="36">
        <v>13.46</v>
      </c>
      <c r="AQ7" s="36">
        <v>12.59</v>
      </c>
      <c r="AR7" s="36">
        <v>0.87</v>
      </c>
      <c r="AS7" s="36">
        <v>6996.53</v>
      </c>
      <c r="AT7" s="36">
        <v>7679.21</v>
      </c>
      <c r="AU7" s="36">
        <v>23319.54</v>
      </c>
      <c r="AV7" s="36">
        <v>4368.22</v>
      </c>
      <c r="AW7" s="36">
        <v>6425.77</v>
      </c>
      <c r="AX7" s="36">
        <v>1197.1099999999999</v>
      </c>
      <c r="AY7" s="36">
        <v>1002.64</v>
      </c>
      <c r="AZ7" s="36">
        <v>1164.51</v>
      </c>
      <c r="BA7" s="36">
        <v>434.72</v>
      </c>
      <c r="BB7" s="36">
        <v>416.14</v>
      </c>
      <c r="BC7" s="36">
        <v>262.74</v>
      </c>
      <c r="BD7" s="36">
        <v>122.69</v>
      </c>
      <c r="BE7" s="36">
        <v>104.2</v>
      </c>
      <c r="BF7" s="36">
        <v>86.87</v>
      </c>
      <c r="BG7" s="36">
        <v>67.7</v>
      </c>
      <c r="BH7" s="36">
        <v>63.57</v>
      </c>
      <c r="BI7" s="36">
        <v>532.29999999999995</v>
      </c>
      <c r="BJ7" s="36">
        <v>520.29999999999995</v>
      </c>
      <c r="BK7" s="36">
        <v>498.27</v>
      </c>
      <c r="BL7" s="36">
        <v>495.76</v>
      </c>
      <c r="BM7" s="36">
        <v>487.22</v>
      </c>
      <c r="BN7" s="36">
        <v>276.38</v>
      </c>
      <c r="BO7" s="36">
        <v>113.05</v>
      </c>
      <c r="BP7" s="36">
        <v>114.81</v>
      </c>
      <c r="BQ7" s="36">
        <v>107.53</v>
      </c>
      <c r="BR7" s="36">
        <v>112.83</v>
      </c>
      <c r="BS7" s="36">
        <v>114.49</v>
      </c>
      <c r="BT7" s="36">
        <v>90.17</v>
      </c>
      <c r="BU7" s="36">
        <v>90.69</v>
      </c>
      <c r="BV7" s="36">
        <v>90.64</v>
      </c>
      <c r="BW7" s="36">
        <v>93.66</v>
      </c>
      <c r="BX7" s="36">
        <v>92.76</v>
      </c>
      <c r="BY7" s="36">
        <v>104.99</v>
      </c>
      <c r="BZ7" s="36">
        <v>114.71</v>
      </c>
      <c r="CA7" s="36">
        <v>112.69</v>
      </c>
      <c r="CB7" s="36">
        <v>121.09</v>
      </c>
      <c r="CC7" s="36">
        <v>115.38</v>
      </c>
      <c r="CD7" s="36">
        <v>114.05</v>
      </c>
      <c r="CE7" s="36">
        <v>210.28</v>
      </c>
      <c r="CF7" s="36">
        <v>211.08</v>
      </c>
      <c r="CG7" s="36">
        <v>213.52</v>
      </c>
      <c r="CH7" s="36">
        <v>208.21</v>
      </c>
      <c r="CI7" s="36">
        <v>208.67</v>
      </c>
      <c r="CJ7" s="36">
        <v>163.72</v>
      </c>
      <c r="CK7" s="36">
        <v>61.31</v>
      </c>
      <c r="CL7" s="36">
        <v>63.92</v>
      </c>
      <c r="CM7" s="36">
        <v>63.3</v>
      </c>
      <c r="CN7" s="36">
        <v>61.93</v>
      </c>
      <c r="CO7" s="36">
        <v>60.28</v>
      </c>
      <c r="CP7" s="36">
        <v>50.49</v>
      </c>
      <c r="CQ7" s="36">
        <v>49.69</v>
      </c>
      <c r="CR7" s="36">
        <v>49.77</v>
      </c>
      <c r="CS7" s="36">
        <v>49.22</v>
      </c>
      <c r="CT7" s="36">
        <v>49.08</v>
      </c>
      <c r="CU7" s="36">
        <v>59.76</v>
      </c>
      <c r="CV7" s="36">
        <v>81.819999999999993</v>
      </c>
      <c r="CW7" s="36">
        <v>79.12</v>
      </c>
      <c r="CX7" s="36">
        <v>78.33</v>
      </c>
      <c r="CY7" s="36">
        <v>80.09</v>
      </c>
      <c r="CZ7" s="36">
        <v>81.37</v>
      </c>
      <c r="DA7" s="36">
        <v>78.7</v>
      </c>
      <c r="DB7" s="36">
        <v>80.010000000000005</v>
      </c>
      <c r="DC7" s="36">
        <v>79.98</v>
      </c>
      <c r="DD7" s="36">
        <v>79.48</v>
      </c>
      <c r="DE7" s="36">
        <v>79.3</v>
      </c>
      <c r="DF7" s="36">
        <v>89.95</v>
      </c>
      <c r="DG7" s="36">
        <v>46.3</v>
      </c>
      <c r="DH7" s="36">
        <v>48.73</v>
      </c>
      <c r="DI7" s="36">
        <v>51.03</v>
      </c>
      <c r="DJ7" s="36">
        <v>55.16</v>
      </c>
      <c r="DK7" s="36">
        <v>57.3</v>
      </c>
      <c r="DL7" s="36">
        <v>34.24</v>
      </c>
      <c r="DM7" s="36">
        <v>35.18</v>
      </c>
      <c r="DN7" s="36">
        <v>36.43</v>
      </c>
      <c r="DO7" s="36">
        <v>46.12</v>
      </c>
      <c r="DP7" s="36">
        <v>47.44</v>
      </c>
      <c r="DQ7" s="36">
        <v>47.18</v>
      </c>
      <c r="DR7" s="36">
        <v>3.38</v>
      </c>
      <c r="DS7" s="36">
        <v>12.52</v>
      </c>
      <c r="DT7" s="36">
        <v>9.26</v>
      </c>
      <c r="DU7" s="36">
        <v>31.26</v>
      </c>
      <c r="DV7" s="36">
        <v>34.380000000000003</v>
      </c>
      <c r="DW7" s="36">
        <v>6.81</v>
      </c>
      <c r="DX7" s="36">
        <v>8.41</v>
      </c>
      <c r="DY7" s="36">
        <v>8.7200000000000006</v>
      </c>
      <c r="DZ7" s="36">
        <v>9.86</v>
      </c>
      <c r="EA7" s="36">
        <v>11.16</v>
      </c>
      <c r="EB7" s="36">
        <v>13.18</v>
      </c>
      <c r="EC7" s="36">
        <v>0</v>
      </c>
      <c r="ED7" s="36">
        <v>0</v>
      </c>
      <c r="EE7" s="36">
        <v>0</v>
      </c>
      <c r="EF7" s="36">
        <v>0</v>
      </c>
      <c r="EG7" s="36">
        <v>0</v>
      </c>
      <c r="EH7" s="36">
        <v>0.82</v>
      </c>
      <c r="EI7" s="36">
        <v>0.66</v>
      </c>
      <c r="EJ7" s="36">
        <v>0.64</v>
      </c>
      <c r="EK7" s="36">
        <v>0.56000000000000005</v>
      </c>
      <c r="EL7" s="36">
        <v>0.65</v>
      </c>
      <c r="EM7" s="36">
        <v>0.85</v>
      </c>
    </row>
    <row r="8" spans="1:143" x14ac:dyDescent="0.15">
      <c r="W8" s="37"/>
      <c r="X8" s="37"/>
      <c r="Y8" s="37"/>
      <c r="Z8" s="37"/>
      <c r="AA8" s="37"/>
      <c r="AB8" s="37"/>
      <c r="AC8" s="37"/>
      <c r="AD8" s="37"/>
      <c r="AE8" s="37"/>
      <c r="AF8" s="37"/>
      <c r="AG8" s="38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8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8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8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8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8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8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8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8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8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8"/>
    </row>
    <row r="9" spans="1:143" x14ac:dyDescent="0.15">
      <c r="A9" s="39"/>
      <c r="B9" s="39" t="s">
        <v>99</v>
      </c>
      <c r="C9" s="39" t="s">
        <v>100</v>
      </c>
      <c r="D9" s="39" t="s">
        <v>101</v>
      </c>
      <c r="E9" s="39" t="s">
        <v>102</v>
      </c>
      <c r="F9" s="39" t="s">
        <v>103</v>
      </c>
      <c r="W9" s="37"/>
      <c r="X9" s="37"/>
      <c r="Y9" s="37"/>
      <c r="Z9" s="37"/>
      <c r="AA9" s="37"/>
      <c r="AB9" s="37"/>
      <c r="AC9" s="37"/>
      <c r="AD9" s="37"/>
      <c r="AE9" s="37"/>
      <c r="AF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C9" s="37"/>
      <c r="ED9" s="37"/>
      <c r="EE9" s="37"/>
      <c r="EF9" s="37"/>
      <c r="EG9" s="37"/>
      <c r="EH9" s="37"/>
      <c r="EI9" s="37"/>
      <c r="EJ9" s="37"/>
      <c r="EK9" s="37"/>
      <c r="EL9" s="37"/>
    </row>
    <row r="10" spans="1:143" x14ac:dyDescent="0.15">
      <c r="A10" s="39" t="s">
        <v>43</v>
      </c>
      <c r="B10" s="40">
        <f>DATEVALUE($B$6-4&amp;"年1月1日")</f>
        <v>40544</v>
      </c>
      <c r="C10" s="40">
        <f>DATEVALUE($B$6-3&amp;"年1月1日")</f>
        <v>40909</v>
      </c>
      <c r="D10" s="40">
        <f>DATEVALUE($B$6-2&amp;"年1月1日")</f>
        <v>41275</v>
      </c>
      <c r="E10" s="40">
        <f>DATEVALUE($B$6-1&amp;"年1月1日")</f>
        <v>41640</v>
      </c>
      <c r="F10" s="40">
        <f>DATEVALUE($B$6&amp;"年1月1日")</f>
        <v>42005</v>
      </c>
    </row>
  </sheetData>
  <mergeCells count="14">
    <mergeCell ref="CV4:DF4"/>
    <mergeCell ref="DG4:DQ4"/>
    <mergeCell ref="DR4:EB4"/>
    <mergeCell ref="EC4:EM4"/>
    <mergeCell ref="H3:V4"/>
    <mergeCell ref="W3:DF3"/>
    <mergeCell ref="DG3:EM3"/>
    <mergeCell ref="W4:AG4"/>
    <mergeCell ref="AH4:AR4"/>
    <mergeCell ref="AS4:BC4"/>
    <mergeCell ref="BD4:BN4"/>
    <mergeCell ref="BO4:BY4"/>
    <mergeCell ref="BZ4:CJ4"/>
    <mergeCell ref="CK4:CU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 </cp:lastModifiedBy>
  <cp:lastPrinted>2017-02-06T07:29:01Z</cp:lastPrinted>
  <dcterms:created xsi:type="dcterms:W3CDTF">2017-02-01T08:34:57Z</dcterms:created>
  <dcterms:modified xsi:type="dcterms:W3CDTF">2017-02-06T07:57:01Z</dcterms:modified>
  <cp:category/>
</cp:coreProperties>
</file>